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bug\Desktop\"/>
    </mc:Choice>
  </mc:AlternateContent>
  <xr:revisionPtr revIDLastSave="0" documentId="13_ncr:1_{78FE8970-79E0-4A69-97C5-E07AC66AB4F9}" xr6:coauthVersionLast="47" xr6:coauthVersionMax="47" xr10:uidLastSave="{00000000-0000-0000-0000-000000000000}"/>
  <bookViews>
    <workbookView xWindow="-111" yWindow="-111" windowWidth="26806" windowHeight="14456" xr2:uid="{00000000-000D-0000-FFFF-FFFF00000000}"/>
  </bookViews>
  <sheets>
    <sheet name="Formule de calcul" sheetId="1" r:id="rId1"/>
    <sheet name="Graphique seuil de rentabilité" sheetId="2" r:id="rId2"/>
  </sheets>
  <definedNames>
    <definedName name="_xlnm.Print_Area" localSheetId="0">'Formule de calcul'!$A$1:$D$33</definedName>
  </definedNames>
  <calcPr calcId="191029"/>
</workbook>
</file>

<file path=xl/calcChain.xml><?xml version="1.0" encoding="utf-8"?>
<calcChain xmlns="http://schemas.openxmlformats.org/spreadsheetml/2006/main">
  <c r="K26" i="1" l="1"/>
  <c r="M25" i="1"/>
  <c r="K24" i="1"/>
  <c r="C4" i="2"/>
  <c r="C14" i="2"/>
  <c r="C6" i="2"/>
  <c r="C7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C15" i="2" l="1"/>
  <c r="D14" i="2"/>
  <c r="E14" i="2" s="1"/>
  <c r="C5" i="1"/>
  <c r="D15" i="2" l="1"/>
  <c r="E15" i="2" s="1"/>
  <c r="C16" i="2"/>
  <c r="C4" i="1"/>
  <c r="C17" i="2" l="1"/>
  <c r="D16" i="2"/>
  <c r="E16" i="2" s="1"/>
  <c r="C18" i="1"/>
  <c r="C31" i="1" s="1"/>
  <c r="C18" i="2" l="1"/>
  <c r="D17" i="2"/>
  <c r="E17" i="2" s="1"/>
  <c r="C9" i="1"/>
  <c r="C19" i="2" l="1"/>
  <c r="D18" i="2"/>
  <c r="E18" i="2"/>
  <c r="C32" i="1"/>
  <c r="C7" i="1"/>
  <c r="C8" i="1" s="1"/>
  <c r="C20" i="2" l="1"/>
  <c r="D19" i="2"/>
  <c r="E19" i="2"/>
  <c r="C21" i="2" l="1"/>
  <c r="D20" i="2"/>
  <c r="E20" i="2" s="1"/>
  <c r="C22" i="2" l="1"/>
  <c r="D21" i="2"/>
  <c r="E21" i="2" s="1"/>
  <c r="C23" i="2" l="1"/>
  <c r="D22" i="2"/>
  <c r="E22" i="2" s="1"/>
  <c r="C24" i="2" l="1"/>
  <c r="D23" i="2"/>
  <c r="E23" i="2" s="1"/>
  <c r="C25" i="2" l="1"/>
  <c r="D24" i="2"/>
  <c r="E24" i="2" s="1"/>
  <c r="D25" i="2" l="1"/>
  <c r="E25" i="2" s="1"/>
</calcChain>
</file>

<file path=xl/sharedStrings.xml><?xml version="1.0" encoding="utf-8"?>
<sst xmlns="http://schemas.openxmlformats.org/spreadsheetml/2006/main" count="60" uniqueCount="58">
  <si>
    <t>Assurances</t>
  </si>
  <si>
    <t>Téléphone, internet</t>
  </si>
  <si>
    <t>Abonnements</t>
  </si>
  <si>
    <t>Carburant</t>
  </si>
  <si>
    <t>Frais de déplacement et hébergement</t>
  </si>
  <si>
    <t>Eau, électricité, gaz</t>
  </si>
  <si>
    <t>Rémunération dirigeant</t>
  </si>
  <si>
    <t>Salaires employés</t>
  </si>
  <si>
    <t>Mutuelle</t>
  </si>
  <si>
    <t>Fournitures diverses</t>
  </si>
  <si>
    <t>Entretien matériel et vêtements</t>
  </si>
  <si>
    <t>Nettoyage des locaux</t>
  </si>
  <si>
    <t>Frais de publicité et communication</t>
  </si>
  <si>
    <t>Loyer et charges locatives</t>
  </si>
  <si>
    <t>Frais bancaires et terminal carte bleue</t>
  </si>
  <si>
    <t>Expert-comptable</t>
  </si>
  <si>
    <t>TOTAL CHARGES FIXES</t>
  </si>
  <si>
    <t>Chiffre d'affaires</t>
  </si>
  <si>
    <t>MARGE BRUTE</t>
  </si>
  <si>
    <t>BENEFICE OU PERTE</t>
  </si>
  <si>
    <t>Achats liés au chiffre d'affaires</t>
  </si>
  <si>
    <t xml:space="preserve">Hypothèse de coefficient de marge </t>
  </si>
  <si>
    <t>Total des charges fixes :</t>
  </si>
  <si>
    <t>Calcul du seuil de rentabilité :</t>
  </si>
  <si>
    <t>Coefficient de marge :</t>
  </si>
  <si>
    <t>Soit taux de marque :</t>
  </si>
  <si>
    <t>Soit taux de marge :</t>
  </si>
  <si>
    <t>Cotisations sociales dirigeant</t>
  </si>
  <si>
    <t>Cotisations sociales employés</t>
  </si>
  <si>
    <t>Graphique de seuil de rentabilité</t>
  </si>
  <si>
    <t>Mois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</si>
  <si>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</si>
  <si>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</si>
  <si>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</si>
  <si>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</si>
  <si>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</si>
  <si>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</si>
  <si>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</si>
  <si>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</si>
  <si>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</si>
  <si>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</si>
  <si>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</si>
  <si>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</si>
  <si>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Seuil de rentabilité</t>
  </si>
  <si>
    <t>Charges variables</t>
  </si>
  <si>
    <t>Marge brute</t>
  </si>
  <si>
    <t>Chiffre d'affaires 1er mois :</t>
  </si>
  <si>
    <t>% augmentation mois par mois :</t>
  </si>
  <si>
    <t>Tableau des charges fixes et variables Excel</t>
  </si>
  <si>
    <t>(coût d'achat des matières et produits destinés à être transformés ou revendus tels quels)</t>
  </si>
  <si>
    <t>Amortissements</t>
  </si>
  <si>
    <t>Chiffre d'affaires mensuel</t>
  </si>
  <si>
    <t>Impôts locaux</t>
  </si>
  <si>
    <t>Formule de calcul du point mort :</t>
  </si>
  <si>
    <t>Point mort =</t>
  </si>
  <si>
    <t>Charges fixes</t>
  </si>
  <si>
    <t>=</t>
  </si>
  <si>
    <t>Taux de marque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</si>
</sst>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8"/>
      <color rgb="FFC00000"/>
      <name val="Calibri"/>
      <family val="2"/>
      <scheme val="minor"/>
    </font>
    <font>
      <b/>
      <i/>
      <sz val="12"/>
      <color theme="8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164" fontId="0" fillId="0" borderId="0" xfId="1" applyFont="1"/>
    <xf numFmtId="164" fontId="0" fillId="0" borderId="1" xfId="1" applyFont="1" applyBorder="1"/>
    <xf numFmtId="164" fontId="2" fillId="0" borderId="1" xfId="1" applyFont="1" applyBorder="1"/>
    <xf numFmtId="0" fontId="0" fillId="0" borderId="2" xfId="0" applyBorder="1"/>
    <xf numFmtId="164" fontId="0" fillId="0" borderId="2" xfId="1" applyFont="1" applyBorder="1"/>
    <xf numFmtId="0" fontId="2" fillId="2" borderId="1" xfId="0" applyFont="1" applyFill="1" applyBorder="1"/>
    <xf numFmtId="164" fontId="2" fillId="2" borderId="1" xfId="1" applyFont="1" applyFill="1" applyBorder="1"/>
    <xf numFmtId="0" fontId="3" fillId="0" borderId="0" xfId="0" applyFont="1"/>
    <xf numFmtId="164" fontId="3" fillId="0" borderId="0" xfId="0" applyNumberFormat="1" applyFont="1"/>
    <xf numFmtId="164" fontId="0" fillId="0" borderId="0" xfId="0" applyNumberFormat="1"/>
    <xf numFmtId="0" fontId="4" fillId="0" borderId="0" xfId="0" applyFont="1"/>
    <xf numFmtId="0" fontId="5" fillId="0" borderId="0" xfId="0" applyFont="1"/>
    <xf numFmtId="0" fontId="0" fillId="4" borderId="4" xfId="0" applyFill="1" applyBorder="1"/>
    <xf numFmtId="164" fontId="0" fillId="4" borderId="4" xfId="1" applyFont="1" applyFill="1" applyBorder="1"/>
    <xf numFmtId="0" fontId="0" fillId="4" borderId="5" xfId="0" applyFill="1" applyBorder="1"/>
    <xf numFmtId="164" fontId="0" fillId="4" borderId="5" xfId="1" applyFont="1" applyFill="1" applyBorder="1"/>
    <xf numFmtId="0" fontId="0" fillId="4" borderId="3" xfId="0" applyFill="1" applyBorder="1"/>
    <xf numFmtId="164" fontId="0" fillId="4" borderId="3" xfId="1" applyFont="1" applyFill="1" applyBorder="1"/>
    <xf numFmtId="9" fontId="1" fillId="3" borderId="1" xfId="2" applyFont="1" applyFill="1" applyBorder="1" applyAlignment="1">
      <alignment horizontal="center"/>
    </xf>
    <xf numFmtId="0" fontId="2" fillId="5" borderId="1" xfId="0" applyFont="1" applyFill="1" applyBorder="1"/>
    <xf numFmtId="2" fontId="2" fillId="5" borderId="1" xfId="1" applyNumberFormat="1" applyFont="1" applyFill="1" applyBorder="1" applyAlignment="1">
      <alignment horizontal="left" indent="8"/>
    </xf>
    <xf numFmtId="164" fontId="2" fillId="4" borderId="1" xfId="1" applyFont="1" applyFill="1" applyBorder="1"/>
    <xf numFmtId="164" fontId="2" fillId="4" borderId="1" xfId="1" applyFont="1" applyFill="1" applyBorder="1" applyAlignment="1">
      <alignment horizontal="center"/>
    </xf>
    <xf numFmtId="0" fontId="0" fillId="0" borderId="0" xfId="0" applyAlignment="1">
      <alignment horizontal="left" indent="2"/>
    </xf>
    <xf numFmtId="9" fontId="2" fillId="4" borderId="1" xfId="2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7" fillId="0" borderId="1" xfId="0" applyNumberFormat="1" applyFont="1" applyBorder="1"/>
    <xf numFmtId="0" fontId="2" fillId="0" borderId="0" xfId="0" applyFont="1" applyAlignment="1">
      <alignment horizontal="center"/>
    </xf>
    <xf numFmtId="164" fontId="2" fillId="0" borderId="0" xfId="0" applyNumberFormat="1" applyFont="1" applyBorder="1"/>
    <xf numFmtId="0" fontId="2" fillId="0" borderId="0" xfId="0" applyFont="1" applyBorder="1"/>
    <xf numFmtId="9" fontId="2" fillId="0" borderId="0" xfId="0" applyNumberFormat="1" applyFont="1" applyBorder="1" applyAlignment="1">
      <alignment horizontal="center"/>
    </xf>
    <xf numFmtId="0" fontId="8" fillId="0" borderId="0" xfId="0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Graphique seuil de rentabilité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'Graphique seuil de rentabilité'!$B$13</c:f>
              <c:strCache>
                <c:ptCount val="1"/>
                <c:pt idx="0">
                  <c:v>Seuil de rentabilité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'Graphique seuil de rentabilité'!$A$14:$A$25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'Graphique seuil de rentabilité'!$B$14:$B$25</c:f>
              <c:numCache>
                <c:formatCode>_-* #\ ##0.00\ _€_-;\-* #\ ##0.00\ _€_-;_-* "-"??\ _€_-;_-@_-</c:formatCode>
                <c:ptCount val="12"/>
                <c:pt idx="0">
                  <c:v>15239.999999999998</c:v>
                </c:pt>
                <c:pt idx="1">
                  <c:v>15239.999999999998</c:v>
                </c:pt>
                <c:pt idx="2">
                  <c:v>15239.999999999998</c:v>
                </c:pt>
                <c:pt idx="3">
                  <c:v>15239.999999999998</c:v>
                </c:pt>
                <c:pt idx="4">
                  <c:v>15239.999999999998</c:v>
                </c:pt>
                <c:pt idx="5">
                  <c:v>15239.999999999998</c:v>
                </c:pt>
                <c:pt idx="6">
                  <c:v>15239.999999999998</c:v>
                </c:pt>
                <c:pt idx="7">
                  <c:v>15239.999999999998</c:v>
                </c:pt>
                <c:pt idx="8">
                  <c:v>15239.999999999998</c:v>
                </c:pt>
                <c:pt idx="9">
                  <c:v>15239.999999999998</c:v>
                </c:pt>
                <c:pt idx="10">
                  <c:v>15239.999999999998</c:v>
                </c:pt>
                <c:pt idx="11">
                  <c:v>15239.999999999998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F0-4F6D-8DE2-CFDC4C4D1A3A}"/>
            </c:ext>
          </c:extLst>
        </c:ser>
        <c:ser>
          <c:idx val="1"/>
          <c:order val="1"/>
          <c:tx>
            <c:strRef>
              <c:f>'Graphique seuil de rentabilité'!$C$13</c:f>
              <c:strCache>
                <c:ptCount val="1"/>
                <c:pt idx="0">
                  <c:v>Chiffre d'affaires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'Graphique seuil de rentabilité'!$A$14:$A$25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'Graphique seuil de rentabilité'!$C$14:$C$25</c:f>
              <c:numCache>
                <c:formatCode>_-* #\ ##0.00\ _€_-;\-* #\ ##0.00\ _€_-;_-* "-"??\ _€_-;_-@_-</c:formatCode>
                <c:ptCount val="12"/>
                <c:pt idx="0">
                  <c:v>7000</c:v>
                </c:pt>
                <c:pt idx="1">
                  <c:v>7700</c:v>
                </c:pt>
                <c:pt idx="2">
                  <c:v>8470</c:v>
                </c:pt>
                <c:pt idx="3">
                  <c:v>9317</c:v>
                </c:pt>
                <c:pt idx="4">
                  <c:v>10248.700000000001</c:v>
                </c:pt>
                <c:pt idx="5">
                  <c:v>11273.570000000002</c:v>
                </c:pt>
                <c:pt idx="6">
                  <c:v>12400.927000000001</c:v>
                </c:pt>
                <c:pt idx="7">
                  <c:v>13641.019700000001</c:v>
                </c:pt>
                <c:pt idx="8">
                  <c:v>15005.12167</c:v>
                </c:pt>
                <c:pt idx="9">
                  <c:v>16505.633837000001</c:v>
                </c:pt>
                <c:pt idx="10">
                  <c:v>18156.1972207</c:v>
                </c:pt>
                <c:pt idx="11">
                  <c:v>19971.816942770001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F0-4F6D-8DE2-CFDC4C4D1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8890735"/>
        <c:axId val="748893231"/>
      </c:lineChart>
      <c:catAx>
        <c:axId val="74889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8893231"/>
        <c:crosses val="autoZero"/>
        <c:auto val="1"/>
        <c:lblAlgn val="ctr"/>
        <c:lblOffset val="100"/>
        <c:noMultiLvlLbl val="0"/>
      </c:catAx>
      <c:valAx>
        <c:axId val="74889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_€_-;\-* #\ ##0.0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8890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167854</xdr:colOff>
      <xdr:row>24</xdr:row>
      <xdr:rowOff>87923</xdr:rowOff>
    </xdr:from>
    <xdr:to>
      <xdr:col>8</xdr:col>
      <xdr:colOff>911203</xdr:colOff>
      <xdr:row>24</xdr:row>
      <xdr:rowOff>87923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9148D490-EE80-9892-054F-F3D1CBBA11D9}"/>
            </a:ext>
          </a:extLst>
        </xdr:cNvPr>
        <xdr:cNvCxnSpPr/>
      </xdr:nvCxnSpPr>
      <xdr:spPr>
        <a:xfrm>
          <a:off x="7705259" y="4492070"/>
          <a:ext cx="1710503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15986</xdr:colOff>
      <xdr:row>24</xdr:row>
      <xdr:rowOff>79930</xdr:rowOff>
    </xdr:from>
    <xdr:to>
      <xdr:col>11</xdr:col>
      <xdr:colOff>0</xdr:colOff>
      <xdr:row>24</xdr:row>
      <xdr:rowOff>79930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5E1FF807-E04F-402A-AD78-342A81BA53AF}"/>
            </a:ext>
          </a:extLst>
        </xdr:cNvPr>
        <xdr:cNvCxnSpPr/>
      </xdr:nvCxnSpPr>
      <xdr:spPr>
        <a:xfrm>
          <a:off x="9807420" y="4484077"/>
          <a:ext cx="975146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402647</xdr:colOff>
      <xdr:row>5</xdr:row>
      <xdr:rowOff>86591</xdr:rowOff>
    </xdr:from>
    <xdr:to>
      <xdr:col>13</xdr:col>
      <xdr:colOff>277090</xdr:colOff>
      <xdr:row>25</xdr:row>
      <xdr:rowOff>3464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25BFA82-803F-337A-1270-952D067088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showGridLines="0" tabSelected="1" zoomScale="110" zoomScaleNormal="110" workbookViewId="0">
      <selection activeCell="C3" sqref="C3"/>
    </sheetView>
  </sheetViews>
  <sheetFormatPr baseColWidth="10" defaultRowHeight="14.55" x14ac:dyDescent="0.25"/>
  <cols>
    <col min="1" max="1" width="3.375" customWidth="1"/>
    <col min="2" max="2" width="50.25" customWidth="1"/>
    <col min="3" max="3" width="16.75" style="4" customWidth="1"/>
    <col min="4" max="4" width="3.75" customWidth="1"/>
    <col min="8" max="9" width="13.75" customWidth="1"/>
    <col min="10" max="10" width="4.5" customWidth="1"/>
    <col min="11" max="11" width="14.125" bestFit="1" customWidth="1"/>
    <col min="12" max="12" width="4.375" customWidth="1"/>
    <col min="13" max="13" width="12.5" customWidth="1"/>
  </cols>
  <sheetData>
    <row r="1" spans="1:6" ht="23.2" x14ac:dyDescent="0.35">
      <c r="A1" s="14" t="s">
        <v>48</v>
      </c>
    </row>
    <row r="3" spans="1:6" x14ac:dyDescent="0.25">
      <c r="B3" s="1" t="s">
        <v>21</v>
      </c>
      <c r="C3" s="25">
        <v>3</v>
      </c>
      <c r="F3" s="1"/>
    </row>
    <row r="4" spans="1:6" ht="15.1" x14ac:dyDescent="0.25">
      <c r="B4" t="s">
        <v>25</v>
      </c>
      <c r="C4" s="22">
        <f>(1-(1/C3))</f>
        <v>0.66666666666666674</v>
      </c>
    </row>
    <row r="5" spans="1:6" ht="15.1" x14ac:dyDescent="0.25">
      <c r="B5" t="s">
        <v>26</v>
      </c>
      <c r="C5" s="22">
        <f>C3/2</f>
        <v>1.5</v>
      </c>
    </row>
    <row r="7" spans="1:6" ht="15.1" x14ac:dyDescent="0.25">
      <c r="B7" s="3" t="s">
        <v>51</v>
      </c>
      <c r="C7" s="6">
        <f>C9/C4</f>
        <v>15239.999999999998</v>
      </c>
      <c r="E7" s="11"/>
    </row>
    <row r="8" spans="1:6" x14ac:dyDescent="0.25">
      <c r="B8" s="2" t="s">
        <v>20</v>
      </c>
      <c r="C8" s="5">
        <f>C7-C9</f>
        <v>5079.9999999999982</v>
      </c>
      <c r="E8" s="12" t="s">
        <v>49</v>
      </c>
    </row>
    <row r="9" spans="1:6" ht="15.1" x14ac:dyDescent="0.25">
      <c r="B9" s="9" t="s">
        <v>18</v>
      </c>
      <c r="C9" s="10">
        <f>+C31</f>
        <v>10160</v>
      </c>
      <c r="E9" s="13"/>
    </row>
    <row r="10" spans="1:6" ht="6.1" customHeight="1" x14ac:dyDescent="0.25">
      <c r="B10" s="7"/>
      <c r="C10" s="8"/>
    </row>
    <row r="11" spans="1:6" ht="15.1" x14ac:dyDescent="0.25">
      <c r="B11" s="16" t="s">
        <v>0</v>
      </c>
      <c r="C11" s="17">
        <v>60</v>
      </c>
    </row>
    <row r="12" spans="1:6" x14ac:dyDescent="0.25">
      <c r="B12" s="18" t="s">
        <v>1</v>
      </c>
      <c r="C12" s="19">
        <v>80</v>
      </c>
    </row>
    <row r="13" spans="1:6" ht="15.1" x14ac:dyDescent="0.25">
      <c r="B13" s="18" t="s">
        <v>2</v>
      </c>
      <c r="C13" s="19">
        <v>35</v>
      </c>
    </row>
    <row r="14" spans="1:6" ht="15.1" x14ac:dyDescent="0.25">
      <c r="B14" s="18" t="s">
        <v>3</v>
      </c>
      <c r="C14" s="19">
        <v>250</v>
      </c>
    </row>
    <row r="15" spans="1:6" x14ac:dyDescent="0.25">
      <c r="B15" s="18" t="s">
        <v>4</v>
      </c>
      <c r="C15" s="19">
        <v>200</v>
      </c>
    </row>
    <row r="16" spans="1:6" x14ac:dyDescent="0.25">
      <c r="B16" s="18" t="s">
        <v>5</v>
      </c>
      <c r="C16" s="19">
        <v>120</v>
      </c>
    </row>
    <row r="17" spans="2:13" x14ac:dyDescent="0.25">
      <c r="B17" s="18" t="s">
        <v>6</v>
      </c>
      <c r="C17" s="19">
        <v>2500</v>
      </c>
    </row>
    <row r="18" spans="2:13" ht="15.1" x14ac:dyDescent="0.25">
      <c r="B18" s="18" t="s">
        <v>27</v>
      </c>
      <c r="C18" s="19">
        <f>C17*47%</f>
        <v>1175</v>
      </c>
    </row>
    <row r="19" spans="2:13" x14ac:dyDescent="0.25">
      <c r="B19" s="18" t="s">
        <v>7</v>
      </c>
      <c r="C19" s="19">
        <v>0</v>
      </c>
    </row>
    <row r="20" spans="2:13" x14ac:dyDescent="0.25">
      <c r="B20" s="18" t="s">
        <v>28</v>
      </c>
      <c r="C20" s="19">
        <v>0</v>
      </c>
    </row>
    <row r="21" spans="2:13" ht="18" x14ac:dyDescent="0.3">
      <c r="B21" s="18" t="s">
        <v>8</v>
      </c>
      <c r="C21" s="19">
        <v>70</v>
      </c>
      <c r="G21" s="35" t="s">
        <v>53</v>
      </c>
    </row>
    <row r="22" spans="2:13" ht="15.1" x14ac:dyDescent="0.25">
      <c r="B22" s="18" t="s">
        <v>9</v>
      </c>
      <c r="C22" s="19">
        <v>100</v>
      </c>
    </row>
    <row r="23" spans="2:13" x14ac:dyDescent="0.25">
      <c r="B23" s="18" t="s">
        <v>10</v>
      </c>
      <c r="C23" s="19">
        <v>80</v>
      </c>
    </row>
    <row r="24" spans="2:13" ht="15.1" customHeight="1" x14ac:dyDescent="0.25">
      <c r="B24" s="18" t="s">
        <v>11</v>
      </c>
      <c r="C24" s="19">
        <v>80</v>
      </c>
      <c r="G24" s="1"/>
      <c r="H24" s="29" t="s">
        <v>55</v>
      </c>
      <c r="I24" s="29"/>
      <c r="J24" s="1"/>
      <c r="K24" s="32">
        <f>C31</f>
        <v>10160</v>
      </c>
      <c r="L24" s="1"/>
      <c r="M24" s="1"/>
    </row>
    <row r="25" spans="2:13" x14ac:dyDescent="0.25">
      <c r="B25" s="18" t="s">
        <v>12</v>
      </c>
      <c r="C25" s="19">
        <v>150</v>
      </c>
      <c r="G25" s="1" t="s">
        <v>54</v>
      </c>
      <c r="H25" s="1"/>
      <c r="I25" s="1"/>
      <c r="J25" s="31" t="s">
        <v>56</v>
      </c>
      <c r="K25" s="33"/>
      <c r="L25" s="31" t="s">
        <v>56</v>
      </c>
      <c r="M25" s="30">
        <f>K24/K26</f>
        <v>15239.999999999998</v>
      </c>
    </row>
    <row r="26" spans="2:13" x14ac:dyDescent="0.25">
      <c r="B26" s="18" t="s">
        <v>52</v>
      </c>
      <c r="C26" s="19">
        <v>650</v>
      </c>
      <c r="G26" s="1"/>
      <c r="H26" s="29" t="s">
        <v>57</v>
      </c>
      <c r="I26" s="29"/>
      <c r="J26" s="1"/>
      <c r="K26" s="34">
        <f>C4</f>
        <v>0.66666666666666674</v>
      </c>
      <c r="L26" s="1"/>
      <c r="M26" s="1"/>
    </row>
    <row r="27" spans="2:13" x14ac:dyDescent="0.25">
      <c r="B27" s="18" t="s">
        <v>13</v>
      </c>
      <c r="C27" s="19">
        <v>1800</v>
      </c>
    </row>
    <row r="28" spans="2:13" ht="15.1" x14ac:dyDescent="0.25">
      <c r="B28" s="18" t="s">
        <v>15</v>
      </c>
      <c r="C28" s="19">
        <v>250</v>
      </c>
    </row>
    <row r="29" spans="2:13" ht="15.1" x14ac:dyDescent="0.25">
      <c r="B29" s="18" t="s">
        <v>14</v>
      </c>
      <c r="C29" s="19">
        <v>60</v>
      </c>
    </row>
    <row r="30" spans="2:13" ht="15.1" x14ac:dyDescent="0.25">
      <c r="B30" s="20" t="s">
        <v>50</v>
      </c>
      <c r="C30" s="21">
        <v>2500</v>
      </c>
    </row>
    <row r="31" spans="2:13" ht="15.75" x14ac:dyDescent="0.25">
      <c r="B31" s="9" t="s">
        <v>16</v>
      </c>
      <c r="C31" s="10">
        <f>SUM(C11:C30)</f>
        <v>10160</v>
      </c>
      <c r="G31" s="15"/>
    </row>
    <row r="32" spans="2:13" ht="15.1" x14ac:dyDescent="0.25">
      <c r="B32" s="23" t="s">
        <v>19</v>
      </c>
      <c r="C32" s="24">
        <f>C9-C31</f>
        <v>0</v>
      </c>
    </row>
  </sheetData>
  <mergeCells count="2">
    <mergeCell ref="H24:I24"/>
    <mergeCell ref="H26:I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showGridLines="0" zoomScale="110" zoomScaleNormal="110" workbookViewId="0">
      <selection activeCell="C5" sqref="C5"/>
    </sheetView>
  </sheetViews>
  <sheetFormatPr baseColWidth="10" defaultRowHeight="14.55" x14ac:dyDescent="0.25"/>
  <cols>
    <col min="2" max="2" width="29.875" bestFit="1" customWidth="1"/>
    <col min="3" max="3" width="16.125" bestFit="1" customWidth="1"/>
    <col min="4" max="4" width="16.625" bestFit="1" customWidth="1"/>
    <col min="5" max="5" width="12.125" bestFit="1" customWidth="1"/>
  </cols>
  <sheetData>
    <row r="1" spans="1:5" ht="23.55" x14ac:dyDescent="0.4">
      <c r="A1" s="14" t="s">
        <v>29</v>
      </c>
    </row>
    <row r="4" spans="1:5" ht="15.1" x14ac:dyDescent="0.25">
      <c r="B4" s="1" t="s">
        <v>22</v>
      </c>
      <c r="C4" s="25">
        <f>'Formule de calcul'!C31</f>
        <v>10160</v>
      </c>
    </row>
    <row r="5" spans="1:5" ht="15.1" x14ac:dyDescent="0.25">
      <c r="B5" s="1" t="s">
        <v>24</v>
      </c>
      <c r="C5" s="26">
        <v>3</v>
      </c>
    </row>
    <row r="6" spans="1:5" ht="15.1" x14ac:dyDescent="0.25">
      <c r="B6" s="27" t="s">
        <v>25</v>
      </c>
      <c r="C6" s="22">
        <f>(1-(1/C5))</f>
        <v>0.66666666666666674</v>
      </c>
    </row>
    <row r="7" spans="1:5" x14ac:dyDescent="0.25">
      <c r="B7" s="1" t="s">
        <v>23</v>
      </c>
      <c r="C7" s="6">
        <f>C4/C6</f>
        <v>15239.999999999998</v>
      </c>
    </row>
    <row r="9" spans="1:5" ht="15.1" x14ac:dyDescent="0.25">
      <c r="B9" s="1" t="s">
        <v>46</v>
      </c>
      <c r="C9" s="25">
        <v>7000</v>
      </c>
    </row>
    <row r="10" spans="1:5" ht="15.1" x14ac:dyDescent="0.25">
      <c r="B10" s="1" t="s">
        <v>47</v>
      </c>
      <c r="C10" s="28">
        <v>0.1</v>
      </c>
    </row>
    <row r="13" spans="1:5" x14ac:dyDescent="0.25">
      <c r="A13" s="3" t="s">
        <v>30</v>
      </c>
      <c r="B13" s="3" t="s">
        <v>43</v>
      </c>
      <c r="C13" s="3" t="s">
        <v>17</v>
      </c>
      <c r="D13" s="3" t="s">
        <v>44</v>
      </c>
      <c r="E13" s="3" t="s">
        <v>45</v>
      </c>
    </row>
    <row r="14" spans="1:5" ht="15.1" x14ac:dyDescent="0.25">
      <c r="A14" s="2" t="s">
        <v>31</v>
      </c>
      <c r="B14" s="5">
        <f>C7</f>
        <v>15239.999999999998</v>
      </c>
      <c r="C14" s="5">
        <f>C9</f>
        <v>7000</v>
      </c>
      <c r="D14" s="5">
        <f>C14/$C$5</f>
        <v>2333.3333333333335</v>
      </c>
      <c r="E14" s="5">
        <f>C14-D14</f>
        <v>4666.6666666666661</v>
      </c>
    </row>
    <row r="15" spans="1:5" x14ac:dyDescent="0.25">
      <c r="A15" s="2" t="s">
        <v>32</v>
      </c>
      <c r="B15" s="5">
        <f>B14</f>
        <v>15239.999999999998</v>
      </c>
      <c r="C15" s="5">
        <f>C14+C14*$C$10</f>
        <v>7700</v>
      </c>
      <c r="D15" s="5">
        <f t="shared" ref="D15:D25" si="0">C15/$C$5</f>
        <v>2566.6666666666665</v>
      </c>
      <c r="E15" s="5">
        <f t="shared" ref="E15:E25" si="1">C15-D15</f>
        <v>5133.3333333333339</v>
      </c>
    </row>
    <row r="16" spans="1:5" ht="15.1" x14ac:dyDescent="0.25">
      <c r="A16" s="2" t="s">
        <v>33</v>
      </c>
      <c r="B16" s="5">
        <f t="shared" ref="B16:B25" si="2">B15</f>
        <v>15239.999999999998</v>
      </c>
      <c r="C16" s="5">
        <f t="shared" ref="C16:C25" si="3">C15+C15*$C$10</f>
        <v>8470</v>
      </c>
      <c r="D16" s="5">
        <f t="shared" si="0"/>
        <v>2823.3333333333335</v>
      </c>
      <c r="E16" s="5">
        <f t="shared" si="1"/>
        <v>5646.6666666666661</v>
      </c>
    </row>
    <row r="17" spans="1:5" ht="15.1" x14ac:dyDescent="0.25">
      <c r="A17" s="2" t="s">
        <v>34</v>
      </c>
      <c r="B17" s="5">
        <f t="shared" si="2"/>
        <v>15239.999999999998</v>
      </c>
      <c r="C17" s="5">
        <f t="shared" si="3"/>
        <v>9317</v>
      </c>
      <c r="D17" s="5">
        <f t="shared" si="0"/>
        <v>3105.6666666666665</v>
      </c>
      <c r="E17" s="5">
        <f t="shared" si="1"/>
        <v>6211.3333333333339</v>
      </c>
    </row>
    <row r="18" spans="1:5" ht="15.1" x14ac:dyDescent="0.25">
      <c r="A18" s="2" t="s">
        <v>35</v>
      </c>
      <c r="B18" s="5">
        <f t="shared" si="2"/>
        <v>15239.999999999998</v>
      </c>
      <c r="C18" s="5">
        <f t="shared" si="3"/>
        <v>10248.700000000001</v>
      </c>
      <c r="D18" s="5">
        <f t="shared" si="0"/>
        <v>3416.2333333333336</v>
      </c>
      <c r="E18" s="5">
        <f t="shared" si="1"/>
        <v>6832.4666666666672</v>
      </c>
    </row>
    <row r="19" spans="1:5" ht="15.1" x14ac:dyDescent="0.25">
      <c r="A19" s="2" t="s">
        <v>36</v>
      </c>
      <c r="B19" s="5">
        <f t="shared" si="2"/>
        <v>15239.999999999998</v>
      </c>
      <c r="C19" s="5">
        <f t="shared" si="3"/>
        <v>11273.570000000002</v>
      </c>
      <c r="D19" s="5">
        <f t="shared" si="0"/>
        <v>3757.856666666667</v>
      </c>
      <c r="E19" s="5">
        <f t="shared" si="1"/>
        <v>7515.713333333335</v>
      </c>
    </row>
    <row r="20" spans="1:5" ht="15.1" x14ac:dyDescent="0.25">
      <c r="A20" s="2" t="s">
        <v>37</v>
      </c>
      <c r="B20" s="5">
        <f t="shared" si="2"/>
        <v>15239.999999999998</v>
      </c>
      <c r="C20" s="5">
        <f t="shared" si="3"/>
        <v>12400.927000000001</v>
      </c>
      <c r="D20" s="5">
        <f t="shared" si="0"/>
        <v>4133.6423333333341</v>
      </c>
      <c r="E20" s="5">
        <f t="shared" si="1"/>
        <v>8267.2846666666665</v>
      </c>
    </row>
    <row r="21" spans="1:5" x14ac:dyDescent="0.25">
      <c r="A21" s="2" t="s">
        <v>38</v>
      </c>
      <c r="B21" s="5">
        <f t="shared" si="2"/>
        <v>15239.999999999998</v>
      </c>
      <c r="C21" s="5">
        <f t="shared" si="3"/>
        <v>13641.019700000001</v>
      </c>
      <c r="D21" s="5">
        <f t="shared" si="0"/>
        <v>4547.0065666666669</v>
      </c>
      <c r="E21" s="5">
        <f t="shared" si="1"/>
        <v>9094.0131333333338</v>
      </c>
    </row>
    <row r="22" spans="1:5" ht="15.1" x14ac:dyDescent="0.25">
      <c r="A22" s="2" t="s">
        <v>39</v>
      </c>
      <c r="B22" s="5">
        <f t="shared" si="2"/>
        <v>15239.999999999998</v>
      </c>
      <c r="C22" s="5">
        <f t="shared" si="3"/>
        <v>15005.12167</v>
      </c>
      <c r="D22" s="5">
        <f t="shared" si="0"/>
        <v>5001.7072233333338</v>
      </c>
      <c r="E22" s="5">
        <f t="shared" si="1"/>
        <v>10003.414446666666</v>
      </c>
    </row>
    <row r="23" spans="1:5" ht="15.1" x14ac:dyDescent="0.25">
      <c r="A23" s="2" t="s">
        <v>40</v>
      </c>
      <c r="B23" s="5">
        <f t="shared" si="2"/>
        <v>15239.999999999998</v>
      </c>
      <c r="C23" s="5">
        <f t="shared" si="3"/>
        <v>16505.633837000001</v>
      </c>
      <c r="D23" s="5">
        <f t="shared" si="0"/>
        <v>5501.8779456666671</v>
      </c>
      <c r="E23" s="5">
        <f t="shared" si="1"/>
        <v>11003.755891333334</v>
      </c>
    </row>
    <row r="24" spans="1:5" ht="15.1" x14ac:dyDescent="0.25">
      <c r="A24" s="2" t="s">
        <v>41</v>
      </c>
      <c r="B24" s="5">
        <f t="shared" si="2"/>
        <v>15239.999999999998</v>
      </c>
      <c r="C24" s="5">
        <f t="shared" si="3"/>
        <v>18156.1972207</v>
      </c>
      <c r="D24" s="5">
        <f t="shared" si="0"/>
        <v>6052.0657402333336</v>
      </c>
      <c r="E24" s="5">
        <f t="shared" si="1"/>
        <v>12104.131480466665</v>
      </c>
    </row>
    <row r="25" spans="1:5" x14ac:dyDescent="0.25">
      <c r="A25" s="2" t="s">
        <v>42</v>
      </c>
      <c r="B25" s="5">
        <f t="shared" si="2"/>
        <v>15239.999999999998</v>
      </c>
      <c r="C25" s="5">
        <f t="shared" si="3"/>
        <v>19971.816942770001</v>
      </c>
      <c r="D25" s="5">
        <f t="shared" si="0"/>
        <v>6657.2723142566674</v>
      </c>
      <c r="E25" s="5">
        <f t="shared" si="1"/>
        <v>13314.544628513333</v>
      </c>
    </row>
  </sheetData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Formule de calcul</vt:lpstr>
      <vt:lpstr>Graphique seuil de rentabilité</vt:lpstr>
      <vt:lpstr>'Formule de calcul'!Zone_d_impression</vt:lpstr>
    </vt:vector>
  </TitlesOfParts>
  <Company>TIPSO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Jean-Marie Bugarel</cp:lastModifiedBy>
  <cp:lastPrinted>2016-06-25T17:24:49Z</cp:lastPrinted>
  <dcterms:created xsi:type="dcterms:W3CDTF">2016-06-25T12:35:14Z</dcterms:created>
  <dcterms:modified xsi:type="dcterms:W3CDTF">2026-10-28T07:54:14Z</dcterms:modified>
</cp:coreProperties>
</file>