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jmbug\Documents\12 MON-PROJET.ORG\Fichiers Excel retenus\"/>
    </mc:Choice>
  </mc:AlternateContent>
  <xr:revisionPtr revIDLastSave="0" documentId="8_{14D949FC-7607-40D4-9329-3967A417BDDD}" xr6:coauthVersionLast="47" xr6:coauthVersionMax="47" xr10:uidLastSave="{00000000-0000-0000-0000-000000000000}"/>
  <workbookProtection workbookAlgorithmName="SHA-512" workbookHashValue="w3l8M1O5TVPX/WT62W0h7K1IQaDzrwoLnbgxKDPUUM+RzBtiA5KUtJCrA3yen0V73+7F7C+eBmL78ClIQBJlPg==" workbookSaltValue="wbfIYq8wuqZcbqr5POANIw==" workbookSpinCount="100000" lockStructure="1"/>
  <bookViews>
    <workbookView xWindow="-111" yWindow="-111" windowWidth="26806" windowHeight="14456" xr2:uid="{0510DED3-0EC7-4A90-BFC9-94963C4FD18F}"/>
  </bookViews>
  <sheets>
    <sheet name="Chiffrage" sheetId="1" r:id="rId1"/>
    <sheet name="Récapitulatif" sheetId="4" r:id="rId2"/>
    <sheet name="Mot de passe" sheetId="3" r:id="rId3"/>
  </sheets>
  <externalReferences>
    <externalReference r:id="rId4"/>
  </externalReferences>
  <definedNames>
    <definedName name="Beg_Bal">#REF!</definedName>
    <definedName name="End_Bal">'[1]Tableau d''amortissement'!$I$19:$I$378</definedName>
    <definedName name="Extra_Pay">#REF!</definedName>
    <definedName name="Header_Row">ROW('[1]Tableau d''amortissement'!$18:$18)</definedName>
    <definedName name="Int">#REF!</definedName>
    <definedName name="Interest_Rate">'[1]Tableau d''amortissement'!$D$6</definedName>
    <definedName name="Last_Row">IF(Values_Entered,Header_Row+Number_of_Payments,Header_Row)</definedName>
    <definedName name="Loan_Amount">'[1]Tableau d''amortissement'!$D$5</definedName>
    <definedName name="Loan_Start">'[1]Tableau d''amortissement'!$D$9</definedName>
    <definedName name="Loan_Years">'[1]Tableau d''amortissement'!$D$7</definedName>
    <definedName name="Num_Pmt_Per_Year">#REF!</definedName>
    <definedName name="Number_of_Payments">MATCH(0.01,End_Bal,-1)+1</definedName>
    <definedName name="Pay_Num">#REF!</definedName>
    <definedName name="Princ">#REF!</definedName>
    <definedName name="Sched_Pay">#REF!</definedName>
    <definedName name="Scheduled_Extra_Payments">#REF!</definedName>
    <definedName name="Scheduled_Monthly_Payment">#REF!</definedName>
    <definedName name="Total_Pay">#REF!</definedName>
    <definedName name="Values_Entered">IF(Loan_Amount*Interest_Rate*Loan_Years*Loan_Start&gt;0,1,0)</definedName>
    <definedName name="_xlnm.Print_Area" localSheetId="0">Chiffrage!$A$1:$T$23</definedName>
    <definedName name="_xlnm.Print_Area" localSheetId="1">Récapitulatif!$A$1:$D$18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4" l="1"/>
  <c r="D14" i="4"/>
  <c r="D13" i="4"/>
  <c r="D12" i="4"/>
  <c r="D11" i="4"/>
  <c r="D10" i="4"/>
  <c r="D9" i="4"/>
  <c r="D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C7" i="4"/>
  <c r="C6" i="4"/>
  <c r="B6" i="4"/>
  <c r="A7" i="4"/>
  <c r="A8" i="4"/>
  <c r="A9" i="4"/>
  <c r="A10" i="4"/>
  <c r="A11" i="4"/>
  <c r="A12" i="4"/>
  <c r="A13" i="4"/>
  <c r="A14" i="4"/>
  <c r="A15" i="4"/>
  <c r="A6" i="4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B8" i="4" s="1"/>
  <c r="M12" i="1"/>
  <c r="O12" i="1" s="1"/>
  <c r="B7" i="4" s="1"/>
  <c r="M11" i="1"/>
  <c r="O11" i="1" s="1"/>
  <c r="L20" i="1"/>
  <c r="N20" i="1" s="1"/>
  <c r="R20" i="1" s="1"/>
  <c r="L19" i="1"/>
  <c r="N19" i="1" s="1"/>
  <c r="R19" i="1" s="1"/>
  <c r="L18" i="1"/>
  <c r="N18" i="1" s="1"/>
  <c r="R18" i="1" s="1"/>
  <c r="L17" i="1"/>
  <c r="N17" i="1" s="1"/>
  <c r="R17" i="1" s="1"/>
  <c r="L16" i="1"/>
  <c r="N16" i="1" s="1"/>
  <c r="R16" i="1" s="1"/>
  <c r="L15" i="1"/>
  <c r="N15" i="1" s="1"/>
  <c r="R15" i="1" s="1"/>
  <c r="L14" i="1"/>
  <c r="N14" i="1" s="1"/>
  <c r="R14" i="1" s="1"/>
  <c r="L13" i="1"/>
  <c r="N13" i="1" s="1"/>
  <c r="R13" i="1" s="1"/>
  <c r="L12" i="1"/>
  <c r="N12" i="1" s="1"/>
  <c r="R12" i="1" s="1"/>
  <c r="L11" i="1"/>
  <c r="Q21" i="1"/>
  <c r="K21" i="1"/>
  <c r="J21" i="1"/>
  <c r="I21" i="1"/>
  <c r="H21" i="1"/>
  <c r="G21" i="1"/>
  <c r="F21" i="1"/>
  <c r="E21" i="1"/>
  <c r="D21" i="1"/>
  <c r="P14" i="1" l="1"/>
  <c r="P13" i="1"/>
  <c r="P12" i="1"/>
  <c r="P20" i="1"/>
  <c r="P19" i="1"/>
  <c r="P18" i="1"/>
  <c r="P17" i="1"/>
  <c r="P16" i="1"/>
  <c r="P15" i="1"/>
  <c r="S20" i="1"/>
  <c r="S19" i="1"/>
  <c r="S18" i="1"/>
  <c r="S17" i="1"/>
  <c r="S16" i="1"/>
  <c r="S15" i="1"/>
  <c r="S14" i="1"/>
  <c r="S12" i="1"/>
  <c r="D7" i="4" s="1"/>
  <c r="S11" i="1"/>
  <c r="L21" i="1"/>
  <c r="N11" i="1"/>
  <c r="S13" i="1"/>
  <c r="D8" i="4" s="1"/>
  <c r="M21" i="1"/>
  <c r="C16" i="4"/>
  <c r="R11" i="1" l="1"/>
  <c r="R21" i="1" s="1"/>
  <c r="P11" i="1"/>
  <c r="P21" i="1" s="1"/>
  <c r="O21" i="1"/>
  <c r="N21" i="1"/>
  <c r="B16" i="4"/>
  <c r="S21" i="1" l="1"/>
  <c r="D16" i="4"/>
</calcChain>
</file>

<file path=xl/sharedStrings.xml><?xml version="1.0" encoding="utf-8"?>
<sst xmlns="http://schemas.openxmlformats.org/spreadsheetml/2006/main" count="67" uniqueCount="52">
  <si>
    <t>TOTAL</t>
  </si>
  <si>
    <t>C'est simple, cliquez ici :</t>
  </si>
  <si>
    <t>(ou recopiez le lien en cas de problème)</t>
  </si>
  <si>
    <t>BpE documents est une entreprise française.</t>
  </si>
  <si>
    <t>contact@business-plan-excel.fr</t>
  </si>
  <si>
    <t>© BpE documents</t>
  </si>
  <si>
    <t>Description</t>
  </si>
  <si>
    <t>Onglet de consultation - non modifiable</t>
  </si>
  <si>
    <t>Comment obtenir le mot de passe de ce document ?</t>
  </si>
  <si>
    <t>Le mot de passe sera à entrer dans le menu Révision : "Ôter la protection de la feuille" ainsi que "Protéger le classeur"</t>
  </si>
  <si>
    <t>Pour déverrouiller ce document, rendez-vous dans le dernier onglet du classeur</t>
  </si>
  <si>
    <t>Complétez les cellules bleues</t>
  </si>
  <si>
    <t>Chantier :</t>
  </si>
  <si>
    <t>Tableau de rentabilité et de suivi de chantier</t>
  </si>
  <si>
    <t>Reprise murs maçonnerie maison intérieur et jardin</t>
  </si>
  <si>
    <t>Etape du chantier</t>
  </si>
  <si>
    <t>Coût horaire chargé :</t>
  </si>
  <si>
    <t>Dalle rez-de-chaussée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</si>
  <si>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</si>
  <si>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</si>
  <si>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</si>
  <si>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</si>
  <si>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</si>
  <si>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</si>
  <si>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</si>
  <si>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</si>
  <si>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</si>
  <si>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</si>
  <si>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Dalle 45 m² à couler</t>
  </si>
  <si>
    <t>Coût matière</t>
  </si>
  <si>
    <t>Coût location matériel</t>
  </si>
  <si>
    <t>Coût main d'œuvre (automatique)</t>
  </si>
  <si>
    <t>Total coût</t>
  </si>
  <si>
    <t>Prévi.</t>
  </si>
  <si>
    <t>Réel</t>
  </si>
  <si>
    <t>Client :</t>
  </si>
  <si>
    <t>M. Julien Durand</t>
  </si>
  <si>
    <t>MARGE</t>
  </si>
  <si>
    <t>Remarques</t>
  </si>
  <si>
    <t>Ecart coût total prévi. / réel</t>
  </si>
  <si>
    <t>Montant facturé</t>
  </si>
  <si>
    <t>Murs jardin</t>
  </si>
  <si>
    <t>Coût autres éléments ou équipements</t>
  </si>
  <si>
    <t>Remonter 4 murs, faire un mur pierre sèche coté cour</t>
  </si>
  <si>
    <t>Nombre heures de travail (cumul)</t>
  </si>
  <si>
    <t>Montant HT facturé au client</t>
  </si>
  <si>
    <t>Coût réel</t>
  </si>
  <si>
    <t>Ecart coût réel / montant facturé</t>
  </si>
  <si>
    <t>Réelle</t>
  </si>
  <si>
    <t>Tableau rentabilité de chantier</t>
  </si>
  <si>
    <t>Nettoyage et évacuation des déchets</t>
  </si>
  <si>
    <t>https://www.business-plan-excel.fr/produit/mot-de-passe-tableau-rentabilite-chantier/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</si>
</sst>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164" formatCode="_(&quot;$&quot;* #,##0.00_);_(&quot;$&quot;* \(#,##0.00\);_(&quot;$&quot;* &quot;-&quot;??_);_(@_)"/>
    <numFmt numFmtId="165" formatCode="_([$€-2]\ * #,##0.00_);_([$€-2]\ * \(#,##0.00\);_([$€-2]\ * &quot;-&quot;??_);_(@_)"/>
    <numFmt numFmtId="167" formatCode="#,##0.00\ &quot;€&quot;"/>
    <numFmt numFmtId="169" formatCode="#,##0\ &quot;€&quot;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color theme="1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8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i/>
      <sz val="22"/>
      <color rgb="FFC0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i/>
      <sz val="10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4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rgb="FFFF993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tted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25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3" applyFont="1"/>
    <xf numFmtId="0" fontId="11" fillId="0" borderId="0" xfId="0" applyFont="1"/>
    <xf numFmtId="0" fontId="19" fillId="0" borderId="0" xfId="0" applyFont="1"/>
    <xf numFmtId="165" fontId="21" fillId="2" borderId="4" xfId="0" applyNumberFormat="1" applyFont="1" applyFill="1" applyBorder="1" applyAlignment="1">
      <alignment horizontal="right" vertical="center"/>
    </xf>
    <xf numFmtId="0" fontId="18" fillId="2" borderId="4" xfId="0" applyFont="1" applyFill="1" applyBorder="1" applyAlignment="1">
      <alignment horizontal="center" vertical="center"/>
    </xf>
    <xf numFmtId="165" fontId="23" fillId="2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/>
    <xf numFmtId="0" fontId="15" fillId="4" borderId="4" xfId="0" applyFont="1" applyFill="1" applyBorder="1"/>
    <xf numFmtId="4" fontId="15" fillId="4" borderId="4" xfId="0" applyNumberFormat="1" applyFont="1" applyFill="1" applyBorder="1"/>
    <xf numFmtId="4" fontId="9" fillId="0" borderId="4" xfId="0" applyNumberFormat="1" applyFont="1" applyBorder="1"/>
    <xf numFmtId="4" fontId="26" fillId="4" borderId="4" xfId="0" applyNumberFormat="1" applyFont="1" applyFill="1" applyBorder="1"/>
    <xf numFmtId="0" fontId="27" fillId="0" borderId="0" xfId="0" applyFont="1"/>
    <xf numFmtId="0" fontId="29" fillId="0" borderId="0" xfId="0" applyFont="1"/>
    <xf numFmtId="0" fontId="7" fillId="0" borderId="0" xfId="3" applyFont="1" applyAlignment="1">
      <alignment horizontal="left"/>
    </xf>
    <xf numFmtId="0" fontId="12" fillId="3" borderId="4" xfId="0" applyFont="1" applyFill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vertical="center" wrapText="1"/>
      <protection locked="0"/>
    </xf>
    <xf numFmtId="0" fontId="12" fillId="3" borderId="4" xfId="0" applyFont="1" applyFill="1" applyBorder="1" applyAlignment="1" applyProtection="1">
      <alignment vertical="center" wrapText="1"/>
      <protection locked="0"/>
    </xf>
    <xf numFmtId="6" fontId="12" fillId="3" borderId="7" xfId="0" applyNumberFormat="1" applyFont="1" applyFill="1" applyBorder="1" applyAlignment="1" applyProtection="1">
      <alignment horizontal="left" vertical="center" indent="1"/>
      <protection locked="0"/>
    </xf>
    <xf numFmtId="6" fontId="12" fillId="3" borderId="1" xfId="0" applyNumberFormat="1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167" fontId="20" fillId="5" borderId="12" xfId="0" applyNumberFormat="1" applyFont="1" applyFill="1" applyBorder="1" applyAlignment="1" applyProtection="1">
      <alignment vertical="center" wrapText="1"/>
      <protection locked="0"/>
    </xf>
    <xf numFmtId="169" fontId="12" fillId="3" borderId="1" xfId="0" applyNumberFormat="1" applyFont="1" applyFill="1" applyBorder="1" applyAlignment="1" applyProtection="1">
      <alignment vertical="center" wrapText="1"/>
      <protection locked="0"/>
    </xf>
    <xf numFmtId="167" fontId="12" fillId="3" borderId="4" xfId="0" applyNumberFormat="1" applyFont="1" applyFill="1" applyBorder="1" applyAlignment="1" applyProtection="1">
      <alignment vertical="center" wrapText="1"/>
      <protection locked="0"/>
    </xf>
    <xf numFmtId="8" fontId="20" fillId="5" borderId="12" xfId="0" applyNumberFormat="1" applyFont="1" applyFill="1" applyBorder="1" applyAlignment="1" applyProtection="1">
      <alignment vertical="center" wrapText="1"/>
      <protection locked="0"/>
    </xf>
    <xf numFmtId="1" fontId="20" fillId="5" borderId="12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Protection="1"/>
    <xf numFmtId="0" fontId="19" fillId="0" borderId="0" xfId="0" applyFont="1" applyProtection="1"/>
    <xf numFmtId="0" fontId="20" fillId="0" borderId="0" xfId="0" applyFont="1" applyProtection="1"/>
    <xf numFmtId="0" fontId="17" fillId="0" borderId="0" xfId="0" applyFont="1" applyProtection="1"/>
    <xf numFmtId="0" fontId="29" fillId="0" borderId="0" xfId="0" applyFont="1" applyProtection="1"/>
    <xf numFmtId="0" fontId="13" fillId="0" borderId="0" xfId="0" applyFont="1" applyAlignment="1" applyProtection="1">
      <alignment horizontal="left" vertical="center" indent="2"/>
    </xf>
    <xf numFmtId="0" fontId="12" fillId="0" borderId="0" xfId="0" applyFont="1" applyFill="1" applyBorder="1" applyAlignment="1" applyProtection="1">
      <alignment horizontal="left" vertical="center"/>
    </xf>
    <xf numFmtId="0" fontId="14" fillId="0" borderId="5" xfId="0" applyFont="1" applyBorder="1" applyProtection="1"/>
    <xf numFmtId="0" fontId="28" fillId="0" borderId="5" xfId="0" applyFont="1" applyBorder="1" applyProtection="1"/>
    <xf numFmtId="165" fontId="14" fillId="0" borderId="5" xfId="0" applyNumberFormat="1" applyFont="1" applyBorder="1" applyAlignment="1" applyProtection="1">
      <alignment horizontal="left" vertical="top"/>
    </xf>
    <xf numFmtId="0" fontId="16" fillId="0" borderId="0" xfId="0" applyFont="1" applyAlignment="1" applyProtection="1">
      <alignment vertical="center"/>
    </xf>
    <xf numFmtId="0" fontId="18" fillId="2" borderId="6" xfId="0" applyFont="1" applyFill="1" applyBorder="1" applyAlignment="1" applyProtection="1">
      <alignment horizontal="center" vertical="center"/>
    </xf>
    <xf numFmtId="0" fontId="21" fillId="2" borderId="6" xfId="0" applyFont="1" applyFill="1" applyBorder="1" applyAlignment="1" applyProtection="1">
      <alignment horizontal="left" vertical="center"/>
    </xf>
    <xf numFmtId="0" fontId="21" fillId="2" borderId="8" xfId="0" applyFont="1" applyFill="1" applyBorder="1" applyAlignment="1" applyProtection="1">
      <alignment horizontal="center" vertical="center" wrapText="1"/>
    </xf>
    <xf numFmtId="0" fontId="21" fillId="2" borderId="9" xfId="0" applyFont="1" applyFill="1" applyBorder="1" applyAlignment="1" applyProtection="1">
      <alignment horizontal="center" vertical="center" wrapText="1"/>
    </xf>
    <xf numFmtId="165" fontId="21" fillId="2" borderId="8" xfId="0" applyNumberFormat="1" applyFont="1" applyFill="1" applyBorder="1" applyAlignment="1" applyProtection="1">
      <alignment horizontal="center" vertical="center"/>
    </xf>
    <xf numFmtId="165" fontId="21" fillId="2" borderId="9" xfId="0" applyNumberFormat="1" applyFont="1" applyFill="1" applyBorder="1" applyAlignment="1" applyProtection="1">
      <alignment horizontal="center" vertical="center"/>
    </xf>
    <xf numFmtId="165" fontId="21" fillId="2" borderId="6" xfId="0" applyNumberFormat="1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 applyProtection="1">
      <alignment horizontal="left" vertical="center"/>
    </xf>
    <xf numFmtId="0" fontId="23" fillId="2" borderId="10" xfId="0" applyFont="1" applyFill="1" applyBorder="1" applyAlignment="1" applyProtection="1">
      <alignment horizontal="center" vertical="center" wrapText="1"/>
    </xf>
    <xf numFmtId="0" fontId="23" fillId="2" borderId="11" xfId="0" applyFont="1" applyFill="1" applyBorder="1" applyAlignment="1" applyProtection="1">
      <alignment horizontal="center" vertical="center" wrapText="1"/>
    </xf>
    <xf numFmtId="165" fontId="21" fillId="2" borderId="7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center" vertical="center"/>
    </xf>
    <xf numFmtId="6" fontId="12" fillId="0" borderId="1" xfId="0" applyNumberFormat="1" applyFont="1" applyFill="1" applyBorder="1" applyAlignment="1" applyProtection="1">
      <alignment vertical="center" wrapText="1"/>
    </xf>
    <xf numFmtId="6" fontId="20" fillId="0" borderId="12" xfId="0" applyNumberFormat="1" applyFont="1" applyFill="1" applyBorder="1" applyAlignment="1" applyProtection="1">
      <alignment vertical="center" wrapText="1"/>
    </xf>
    <xf numFmtId="4" fontId="16" fillId="0" borderId="1" xfId="0" applyNumberFormat="1" applyFont="1" applyFill="1" applyBorder="1" applyAlignment="1" applyProtection="1">
      <alignment horizontal="right" vertical="center" wrapText="1"/>
    </xf>
    <xf numFmtId="4" fontId="34" fillId="0" borderId="12" xfId="0" applyNumberFormat="1" applyFont="1" applyFill="1" applyBorder="1" applyAlignment="1" applyProtection="1">
      <alignment horizontal="right" vertical="center" wrapText="1"/>
    </xf>
    <xf numFmtId="3" fontId="30" fillId="0" borderId="3" xfId="0" applyNumberFormat="1" applyFont="1" applyFill="1" applyBorder="1" applyAlignment="1" applyProtection="1">
      <alignment horizontal="right" vertical="center" wrapText="1"/>
    </xf>
    <xf numFmtId="4" fontId="16" fillId="6" borderId="1" xfId="0" applyNumberFormat="1" applyFont="1" applyFill="1" applyBorder="1" applyAlignment="1" applyProtection="1">
      <alignment horizontal="right" vertical="center" wrapText="1"/>
    </xf>
    <xf numFmtId="4" fontId="30" fillId="7" borderId="12" xfId="0" applyNumberFormat="1" applyFont="1" applyFill="1" applyBorder="1" applyAlignment="1" applyProtection="1">
      <alignment horizontal="right" vertical="center" wrapText="1"/>
    </xf>
    <xf numFmtId="0" fontId="12" fillId="0" borderId="0" xfId="0" applyFont="1" applyAlignment="1" applyProtection="1">
      <alignment vertical="center"/>
    </xf>
    <xf numFmtId="4" fontId="30" fillId="7" borderId="15" xfId="0" applyNumberFormat="1" applyFont="1" applyFill="1" applyBorder="1" applyAlignment="1" applyProtection="1">
      <alignment horizontal="right" vertical="center" wrapText="1"/>
    </xf>
    <xf numFmtId="0" fontId="14" fillId="0" borderId="1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vertical="center"/>
    </xf>
    <xf numFmtId="167" fontId="13" fillId="0" borderId="13" xfId="0" applyNumberFormat="1" applyFont="1" applyBorder="1" applyAlignment="1" applyProtection="1">
      <alignment vertical="center"/>
    </xf>
    <xf numFmtId="167" fontId="31" fillId="0" borderId="12" xfId="0" applyNumberFormat="1" applyFont="1" applyBorder="1" applyAlignment="1" applyProtection="1">
      <alignment vertical="center"/>
    </xf>
    <xf numFmtId="167" fontId="13" fillId="0" borderId="2" xfId="0" applyNumberFormat="1" applyFont="1" applyBorder="1" applyAlignment="1" applyProtection="1">
      <alignment vertical="center"/>
    </xf>
    <xf numFmtId="167" fontId="13" fillId="0" borderId="1" xfId="2" applyNumberFormat="1" applyFont="1" applyFill="1" applyBorder="1" applyAlignment="1" applyProtection="1">
      <alignment horizontal="right" vertical="center"/>
    </xf>
    <xf numFmtId="167" fontId="33" fillId="0" borderId="12" xfId="2" applyNumberFormat="1" applyFont="1" applyFill="1" applyBorder="1" applyAlignment="1" applyProtection="1">
      <alignment horizontal="right" vertical="center"/>
    </xf>
    <xf numFmtId="167" fontId="31" fillId="0" borderId="3" xfId="2" applyNumberFormat="1" applyFont="1" applyFill="1" applyBorder="1" applyAlignment="1" applyProtection="1">
      <alignment horizontal="right" vertical="center"/>
    </xf>
    <xf numFmtId="167" fontId="13" fillId="0" borderId="4" xfId="2" applyNumberFormat="1" applyFont="1" applyFill="1" applyBorder="1" applyAlignment="1" applyProtection="1">
      <alignment horizontal="right" vertical="center"/>
    </xf>
    <xf numFmtId="167" fontId="32" fillId="0" borderId="1" xfId="2" applyNumberFormat="1" applyFont="1" applyFill="1" applyBorder="1" applyAlignment="1" applyProtection="1">
      <alignment horizontal="right" vertical="center"/>
    </xf>
    <xf numFmtId="167" fontId="22" fillId="0" borderId="14" xfId="2" applyNumberFormat="1" applyFont="1" applyFill="1" applyBorder="1" applyAlignment="1" applyProtection="1">
      <alignment horizontal="right" vertical="center"/>
    </xf>
    <xf numFmtId="0" fontId="20" fillId="0" borderId="0" xfId="0" applyFont="1" applyProtection="1">
      <protection locked="0"/>
    </xf>
    <xf numFmtId="4" fontId="35" fillId="0" borderId="4" xfId="0" applyNumberFormat="1" applyFont="1" applyBorder="1"/>
    <xf numFmtId="4" fontId="36" fillId="0" borderId="4" xfId="0" applyNumberFormat="1" applyFont="1" applyBorder="1"/>
  </cellXfs>
  <cellStyles count="5">
    <cellStyle name="Lien hypertexte" xfId="3" builtinId="8"/>
    <cellStyle name="Monétaire 2" xfId="2" xr:uid="{28322DDF-BC18-482B-A81D-5D3CA8951813}"/>
    <cellStyle name="Normal" xfId="0" builtinId="0"/>
    <cellStyle name="Normal 2" xfId="1" xr:uid="{50522FD7-18F9-46F9-8EE3-C012B1401EA0}"/>
    <cellStyle name="Währung" xfId="4" xr:uid="{E5606AF8-D96C-43DE-8FB2-69B20616E5C5}"/>
  </cellStyles>
  <dxfs count="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9933"/>
      <color rgb="FFFFCCFF"/>
      <color rgb="FFFF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Comparaison coût réel / montant facturé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Récapitulatif!$A$5</c:f>
              <c:strCache>
                <c:ptCount val="1"/>
                <c:pt idx="0">
                  <c:v>Etape du chantier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Récapitulatif!$A$6:$A$15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5-45AF-B4ED-5B4EEF7BEF85}"/>
            </c:ext>
          </c:extLst>
        </c:ser>
        <c:ser>
          <c:idx val="1"/>
          <c:order val="1"/>
          <c:tx>
            <c:strRef>
              <c:f>Récapitulatif!$B$5</c:f>
              <c:strCache>
                <c:ptCount val="1"/>
                <c:pt idx="0">
                  <c:v> Coût réel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Récapitulatif!$B$6:$B$15</c:f>
              <c:numCache>
                <c:formatCode>#,##0.00</c:formatCode>
                <c:ptCount val="10"/>
                <c:pt idx="0">
                  <c:v>3451</c:v>
                </c:pt>
                <c:pt idx="1">
                  <c:v>5880</c:v>
                </c:pt>
                <c:pt idx="2">
                  <c:v>162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D5-45AF-B4ED-5B4EEF7BEF85}"/>
            </c:ext>
          </c:extLst>
        </c:ser>
        <c:ser>
          <c:idx val="2"/>
          <c:order val="2"/>
          <c:tx>
            <c:strRef>
              <c:f>Récapitulatif!$C$5</c:f>
              <c:strCache>
                <c:ptCount val="1"/>
                <c:pt idx="0">
                  <c:v> Montant facturé 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Récapitulatif!$C$6:$C$15</c:f>
              <c:numCache>
                <c:formatCode>#,##0.00</c:formatCode>
                <c:ptCount val="10"/>
                <c:pt idx="0">
                  <c:v>7000</c:v>
                </c:pt>
                <c:pt idx="1">
                  <c:v>9900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D5-45AF-B4ED-5B4EEF7BE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0157183"/>
        <c:axId val="1873000463"/>
      </c:barChart>
      <c:catAx>
        <c:axId val="40157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3000463"/>
        <c:crosses val="autoZero"/>
        <c:auto val="1"/>
        <c:lblAlgn val="ctr"/>
        <c:lblOffset val="100"/>
        <c:noMultiLvlLbl val="0"/>
      </c:catAx>
      <c:valAx>
        <c:axId val="1873000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1571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243786</xdr:colOff>
      <xdr:row>3</xdr:row>
      <xdr:rowOff>83125</xdr:rowOff>
    </xdr:from>
    <xdr:to>
      <xdr:col>12</xdr:col>
      <xdr:colOff>23979</xdr:colOff>
      <xdr:row>20</xdr:row>
      <xdr:rowOff>175846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65F776E1-0921-D58B-8529-A3C42D62D6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367927</xdr:colOff>
      <xdr:row>4</xdr:row>
      <xdr:rowOff>121227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3BF8B8-C124-49AA-AFD1-4B4FDACB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53927" cy="8832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wnloads/tableau-amortissement-credit-immobilier.xls" TargetMode="External"/><Relationship Id="rId1" Type="http://schemas.openxmlformats.org/officeDocument/2006/relationships/externalLinkPath" Target="/Users/jmbug/Downloads/tableau-amortissement-credit-immobili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au d'amortissement"/>
    </sheetNames>
    <sheetDataSet>
      <sheetData sheetId="0">
        <row r="5">
          <cell r="D5">
            <v>500000</v>
          </cell>
        </row>
        <row r="6">
          <cell r="D6">
            <v>1.2E-2</v>
          </cell>
        </row>
        <row r="7">
          <cell r="D7">
            <v>15</v>
          </cell>
        </row>
        <row r="9">
          <cell r="D9">
            <v>43101</v>
          </cell>
        </row>
        <row r="19">
          <cell r="I19">
            <v>497463.34135301912</v>
          </cell>
        </row>
        <row r="20">
          <cell r="I20">
            <v>494924.14604739129</v>
          </cell>
        </row>
        <row r="21">
          <cell r="I21">
            <v>492382.41154645779</v>
          </cell>
        </row>
        <row r="22">
          <cell r="I22">
            <v>489838.13531102339</v>
          </cell>
        </row>
        <row r="23">
          <cell r="I23">
            <v>487291.31479935354</v>
          </cell>
        </row>
        <row r="24">
          <cell r="I24">
            <v>484741.94746717205</v>
          </cell>
        </row>
        <row r="25">
          <cell r="I25">
            <v>482190.03076765838</v>
          </cell>
        </row>
        <row r="26">
          <cell r="I26">
            <v>479635.56215144519</v>
          </cell>
        </row>
        <row r="27">
          <cell r="I27">
            <v>477078.53906661575</v>
          </cell>
        </row>
        <row r="28">
          <cell r="I28">
            <v>474518.95895870152</v>
          </cell>
        </row>
        <row r="29">
          <cell r="I29">
            <v>471956.81927067938</v>
          </cell>
        </row>
        <row r="30">
          <cell r="I30">
            <v>469392.11744296917</v>
          </cell>
        </row>
        <row r="31">
          <cell r="I31">
            <v>466824.85091343126</v>
          </cell>
        </row>
        <row r="32">
          <cell r="I32">
            <v>464255.01711736381</v>
          </cell>
        </row>
        <row r="33">
          <cell r="I33">
            <v>461682.61348750029</v>
          </cell>
        </row>
        <row r="34">
          <cell r="I34">
            <v>459107.63745400694</v>
          </cell>
        </row>
        <row r="35">
          <cell r="I35">
            <v>456530.08644448005</v>
          </cell>
        </row>
        <row r="36">
          <cell r="I36">
            <v>453949.95788394369</v>
          </cell>
        </row>
        <row r="37">
          <cell r="I37">
            <v>451367.24919484678</v>
          </cell>
        </row>
        <row r="38">
          <cell r="I38">
            <v>448781.95779706078</v>
          </cell>
        </row>
        <row r="39">
          <cell r="I39">
            <v>446194.08110787696</v>
          </cell>
        </row>
        <row r="40">
          <cell r="I40">
            <v>443603.61654200399</v>
          </cell>
        </row>
        <row r="41">
          <cell r="I41">
            <v>441010.56151156512</v>
          </cell>
        </row>
        <row r="42">
          <cell r="I42">
            <v>438414.91342609579</v>
          </cell>
        </row>
        <row r="43">
          <cell r="I43">
            <v>435816.66969254101</v>
          </cell>
        </row>
        <row r="44">
          <cell r="I44">
            <v>433215.8277152527</v>
          </cell>
        </row>
        <row r="45">
          <cell r="I45">
            <v>430612.38489598711</v>
          </cell>
        </row>
        <row r="46">
          <cell r="I46">
            <v>428006.33863390225</v>
          </cell>
        </row>
        <row r="47">
          <cell r="I47">
            <v>425397.68632555532</v>
          </cell>
        </row>
        <row r="48">
          <cell r="I48">
            <v>422786.42536490003</v>
          </cell>
        </row>
        <row r="49">
          <cell r="I49">
            <v>420172.55314328405</v>
          </cell>
        </row>
        <row r="50">
          <cell r="I50">
            <v>417556.06704944646</v>
          </cell>
        </row>
        <row r="51">
          <cell r="I51">
            <v>414936.96446951502</v>
          </cell>
        </row>
        <row r="52">
          <cell r="I52">
            <v>412315.24278700369</v>
          </cell>
        </row>
        <row r="53">
          <cell r="I53">
            <v>409690.89938280982</v>
          </cell>
        </row>
        <row r="54">
          <cell r="I54">
            <v>407063.93163521175</v>
          </cell>
        </row>
        <row r="55">
          <cell r="I55">
            <v>404434.33691986609</v>
          </cell>
        </row>
        <row r="56">
          <cell r="I56">
            <v>401802.11260980507</v>
          </cell>
        </row>
        <row r="57">
          <cell r="I57">
            <v>399167.25607543404</v>
          </cell>
        </row>
        <row r="58">
          <cell r="I58">
            <v>396529.76468452858</v>
          </cell>
        </row>
        <row r="59">
          <cell r="I59">
            <v>393889.63580223225</v>
          </cell>
        </row>
        <row r="60">
          <cell r="I60">
            <v>391246.86679105362</v>
          </cell>
        </row>
        <row r="61">
          <cell r="I61">
            <v>388601.45501086378</v>
          </cell>
        </row>
        <row r="62">
          <cell r="I62">
            <v>385953.39781889378</v>
          </cell>
        </row>
        <row r="63">
          <cell r="I63">
            <v>383302.69256973179</v>
          </cell>
        </row>
        <row r="64">
          <cell r="I64">
            <v>380649.33661532064</v>
          </cell>
        </row>
        <row r="65">
          <cell r="I65">
            <v>377993.32730495511</v>
          </cell>
        </row>
        <row r="66">
          <cell r="I66">
            <v>375334.66198527918</v>
          </cell>
        </row>
        <row r="67">
          <cell r="I67">
            <v>372673.33800028358</v>
          </cell>
        </row>
        <row r="68">
          <cell r="I68">
            <v>370009.35269130301</v>
          </cell>
        </row>
        <row r="69">
          <cell r="I69">
            <v>367342.70339701342</v>
          </cell>
        </row>
        <row r="70">
          <cell r="I70">
            <v>364673.38745342958</v>
          </cell>
        </row>
        <row r="71">
          <cell r="I71">
            <v>362001.40219390212</v>
          </cell>
        </row>
        <row r="72">
          <cell r="I72">
            <v>359326.74494911515</v>
          </cell>
        </row>
        <row r="73">
          <cell r="I73">
            <v>356649.41304708342</v>
          </cell>
        </row>
        <row r="74">
          <cell r="I74">
            <v>353969.40381314966</v>
          </cell>
        </row>
        <row r="75">
          <cell r="I75">
            <v>351286.71456998197</v>
          </cell>
        </row>
        <row r="76">
          <cell r="I76">
            <v>348601.3426375711</v>
          </cell>
        </row>
        <row r="77">
          <cell r="I77">
            <v>345913.28533322783</v>
          </cell>
        </row>
        <row r="78">
          <cell r="I78">
            <v>343222.53997158021</v>
          </cell>
        </row>
        <row r="79">
          <cell r="I79">
            <v>340529.1038645709</v>
          </cell>
        </row>
        <row r="80">
          <cell r="I80">
            <v>337832.97432145459</v>
          </cell>
        </row>
        <row r="81">
          <cell r="I81">
            <v>335134.14864879515</v>
          </cell>
        </row>
        <row r="82">
          <cell r="I82">
            <v>332432.62415046309</v>
          </cell>
        </row>
        <row r="83">
          <cell r="I83">
            <v>329728.39812763268</v>
          </cell>
        </row>
        <row r="84">
          <cell r="I84">
            <v>327021.46787877945</v>
          </cell>
        </row>
        <row r="85">
          <cell r="I85">
            <v>324311.83069967735</v>
          </cell>
        </row>
        <row r="86">
          <cell r="I86">
            <v>321599.48388339614</v>
          </cell>
        </row>
        <row r="87">
          <cell r="I87">
            <v>318884.42472029867</v>
          </cell>
        </row>
        <row r="88">
          <cell r="I88">
            <v>316166.6504980381</v>
          </cell>
        </row>
        <row r="89">
          <cell r="I89">
            <v>313446.15850155527</v>
          </cell>
        </row>
        <row r="90">
          <cell r="I90">
            <v>310722.94601307594</v>
          </cell>
        </row>
        <row r="91">
          <cell r="I91">
            <v>307997.01031210815</v>
          </cell>
        </row>
        <row r="92">
          <cell r="I92">
            <v>305268.34867543937</v>
          </cell>
        </row>
        <row r="93">
          <cell r="I93">
            <v>302536.95837713394</v>
          </cell>
        </row>
        <row r="94">
          <cell r="I94">
            <v>299802.83668853022</v>
          </cell>
        </row>
        <row r="95">
          <cell r="I95">
            <v>297065.98087823787</v>
          </cell>
        </row>
        <row r="96">
          <cell r="I96">
            <v>294326.38821213524</v>
          </cell>
        </row>
        <row r="97">
          <cell r="I97">
            <v>291584.05595336651</v>
          </cell>
        </row>
        <row r="98">
          <cell r="I98">
            <v>288838.98136233899</v>
          </cell>
        </row>
        <row r="99">
          <cell r="I99">
            <v>286091.16169672046</v>
          </cell>
        </row>
        <row r="100">
          <cell r="I100">
            <v>283340.59421143634</v>
          </cell>
        </row>
        <row r="101">
          <cell r="I101">
            <v>280587.27615866694</v>
          </cell>
        </row>
        <row r="102">
          <cell r="I102">
            <v>277831.20478784473</v>
          </cell>
        </row>
        <row r="103">
          <cell r="I103">
            <v>275072.37734565174</v>
          </cell>
        </row>
        <row r="104">
          <cell r="I104">
            <v>272310.7910760165</v>
          </cell>
        </row>
        <row r="105">
          <cell r="I105">
            <v>269546.44322011166</v>
          </cell>
        </row>
        <row r="106">
          <cell r="I106">
            <v>266779.33101635089</v>
          </cell>
        </row>
        <row r="107">
          <cell r="I107">
            <v>264009.45170038636</v>
          </cell>
        </row>
        <row r="108">
          <cell r="I108">
            <v>261236.80250510588</v>
          </cell>
        </row>
        <row r="109">
          <cell r="I109">
            <v>258461.38066063012</v>
          </cell>
        </row>
        <row r="110">
          <cell r="I110">
            <v>255683.18339430989</v>
          </cell>
        </row>
        <row r="111">
          <cell r="I111">
            <v>252902.20793072332</v>
          </cell>
        </row>
        <row r="112">
          <cell r="I112">
            <v>250118.45149167319</v>
          </cell>
        </row>
        <row r="113">
          <cell r="I113">
            <v>247331.911296184</v>
          </cell>
        </row>
        <row r="114">
          <cell r="I114">
            <v>244542.58456049932</v>
          </cell>
        </row>
        <row r="115">
          <cell r="I115">
            <v>241750.46849807896</v>
          </cell>
        </row>
        <row r="116">
          <cell r="I116">
            <v>238955.56031959617</v>
          </cell>
        </row>
        <row r="117">
          <cell r="I117">
            <v>236157.85723293491</v>
          </cell>
        </row>
        <row r="118">
          <cell r="I118">
            <v>233357.35644318699</v>
          </cell>
        </row>
        <row r="119">
          <cell r="I119">
            <v>230554.05515264932</v>
          </cell>
        </row>
        <row r="120">
          <cell r="I120">
            <v>227747.9505608211</v>
          </cell>
        </row>
        <row r="121">
          <cell r="I121">
            <v>224939.03986440107</v>
          </cell>
        </row>
        <row r="122">
          <cell r="I122">
            <v>222127.32025728459</v>
          </cell>
        </row>
        <row r="123">
          <cell r="I123">
            <v>219312.78893056102</v>
          </cell>
        </row>
        <row r="124">
          <cell r="I124">
            <v>216495.44307251071</v>
          </cell>
        </row>
        <row r="125">
          <cell r="I125">
            <v>213675.27986860235</v>
          </cell>
        </row>
        <row r="126">
          <cell r="I126">
            <v>210852.29650149008</v>
          </cell>
        </row>
        <row r="127">
          <cell r="I127">
            <v>208026.49015101072</v>
          </cell>
        </row>
        <row r="128">
          <cell r="I128">
            <v>205197.85799418087</v>
          </cell>
        </row>
        <row r="129">
          <cell r="I129">
            <v>202366.3972051942</v>
          </cell>
        </row>
        <row r="130">
          <cell r="I130">
            <v>199532.10495541853</v>
          </cell>
        </row>
        <row r="131">
          <cell r="I131">
            <v>196694.97841339308</v>
          </cell>
        </row>
        <row r="132">
          <cell r="I132">
            <v>193855.0147448256</v>
          </cell>
        </row>
        <row r="133">
          <cell r="I133">
            <v>191012.21111258958</v>
          </cell>
        </row>
        <row r="134">
          <cell r="I134">
            <v>188166.56467672129</v>
          </cell>
        </row>
        <row r="135">
          <cell r="I135">
            <v>185318.07259441714</v>
          </cell>
        </row>
        <row r="136">
          <cell r="I136">
            <v>182466.7320200307</v>
          </cell>
        </row>
        <row r="137">
          <cell r="I137">
            <v>179612.54010506987</v>
          </cell>
        </row>
        <row r="138">
          <cell r="I138">
            <v>176755.49399819408</v>
          </cell>
        </row>
        <row r="139">
          <cell r="I139">
            <v>173895.59084521141</v>
          </cell>
        </row>
        <row r="140">
          <cell r="I140">
            <v>171032.82778907576</v>
          </cell>
        </row>
        <row r="141">
          <cell r="I141">
            <v>168167.20196988396</v>
          </cell>
        </row>
        <row r="142">
          <cell r="I142">
            <v>165298.71052487296</v>
          </cell>
        </row>
        <row r="143">
          <cell r="I143">
            <v>162427.35058841697</v>
          </cell>
        </row>
        <row r="144">
          <cell r="I144">
            <v>159553.11929202452</v>
          </cell>
        </row>
        <row r="145">
          <cell r="I145">
            <v>156676.01376433569</v>
          </cell>
        </row>
        <row r="146">
          <cell r="I146">
            <v>153796.03113111915</v>
          </cell>
        </row>
        <row r="147">
          <cell r="I147">
            <v>150913.16851526941</v>
          </cell>
        </row>
        <row r="148">
          <cell r="I148">
            <v>148027.42303680381</v>
          </cell>
        </row>
        <row r="149">
          <cell r="I149">
            <v>145138.79181285974</v>
          </cell>
        </row>
        <row r="150">
          <cell r="I150">
            <v>142247.27195769173</v>
          </cell>
        </row>
        <row r="151">
          <cell r="I151">
            <v>139352.86058266857</v>
          </cell>
        </row>
        <row r="152">
          <cell r="I152">
            <v>136455.55479627036</v>
          </cell>
        </row>
        <row r="153">
          <cell r="I153">
            <v>133555.35170408577</v>
          </cell>
        </row>
        <row r="154">
          <cell r="I154">
            <v>130652.24840880898</v>
          </cell>
        </row>
        <row r="155">
          <cell r="I155">
            <v>127746.24201023692</v>
          </cell>
        </row>
        <row r="156">
          <cell r="I156">
            <v>124837.32960526629</v>
          </cell>
        </row>
        <row r="157">
          <cell r="I157">
            <v>121925.5082878907</v>
          </cell>
        </row>
        <row r="158">
          <cell r="I158">
            <v>119010.77514919773</v>
          </cell>
        </row>
        <row r="159">
          <cell r="I159">
            <v>116093.12727736606</v>
          </cell>
        </row>
        <row r="160">
          <cell r="I160">
            <v>113172.56175766257</v>
          </cell>
        </row>
        <row r="161">
          <cell r="I161">
            <v>110249.07567243936</v>
          </cell>
        </row>
        <row r="162">
          <cell r="I162">
            <v>107322.66610113093</v>
          </cell>
        </row>
        <row r="163">
          <cell r="I163">
            <v>104393.33012025119</v>
          </cell>
        </row>
        <row r="164">
          <cell r="I164">
            <v>101461.06480339057</v>
          </cell>
        </row>
        <row r="165">
          <cell r="I165">
            <v>98525.867221213091</v>
          </cell>
        </row>
        <row r="166">
          <cell r="I166">
            <v>95587.734441453431</v>
          </cell>
        </row>
        <row r="167">
          <cell r="I167">
            <v>92646.66352891401</v>
          </cell>
        </row>
        <row r="168">
          <cell r="I168">
            <v>89702.651545462053</v>
          </cell>
        </row>
        <row r="169">
          <cell r="I169">
            <v>86755.695550026649</v>
          </cell>
        </row>
        <row r="170">
          <cell r="I170">
            <v>83805.792598595814</v>
          </cell>
        </row>
        <row r="171">
          <cell r="I171">
            <v>80852.939744213538</v>
          </cell>
        </row>
        <row r="172">
          <cell r="I172">
            <v>77897.134036976888</v>
          </cell>
        </row>
        <row r="173">
          <cell r="I173">
            <v>74938.372524032995</v>
          </cell>
        </row>
        <row r="174">
          <cell r="I174">
            <v>71976.65224957616</v>
          </cell>
        </row>
        <row r="175">
          <cell r="I175">
            <v>69011.970254844869</v>
          </cell>
        </row>
        <row r="176">
          <cell r="I176">
            <v>66044.323578118841</v>
          </cell>
        </row>
        <row r="177">
          <cell r="I177">
            <v>63073.709254716094</v>
          </cell>
        </row>
        <row r="178">
          <cell r="I178">
            <v>60100.124316989939</v>
          </cell>
        </row>
        <row r="179">
          <cell r="I179">
            <v>57123.565794326059</v>
          </cell>
        </row>
        <row r="180">
          <cell r="I180">
            <v>54144.030713139517</v>
          </cell>
        </row>
        <row r="181">
          <cell r="I181">
            <v>51161.51609687179</v>
          </cell>
        </row>
        <row r="182">
          <cell r="I182">
            <v>48176.018965987794</v>
          </cell>
        </row>
        <row r="183">
          <cell r="I183">
            <v>45187.536337972917</v>
          </cell>
        </row>
        <row r="184">
          <cell r="I184">
            <v>42196.065227330022</v>
          </cell>
        </row>
        <row r="185">
          <cell r="I185">
            <v>39201.602645576488</v>
          </cell>
        </row>
        <row r="186">
          <cell r="I186">
            <v>36204.145601241195</v>
          </cell>
        </row>
        <row r="187">
          <cell r="I187">
            <v>33203.691099861571</v>
          </cell>
        </row>
        <row r="188">
          <cell r="I188">
            <v>30200.236143980565</v>
          </cell>
        </row>
        <row r="189">
          <cell r="I189">
            <v>27193.777733143677</v>
          </cell>
        </row>
        <row r="190">
          <cell r="I190">
            <v>24184.312863895953</v>
          </cell>
        </row>
        <row r="191">
          <cell r="I191">
            <v>21171.838529778983</v>
          </cell>
        </row>
        <row r="192">
          <cell r="I192">
            <v>18156.351721327894</v>
          </cell>
        </row>
        <row r="193">
          <cell r="I193">
            <v>15137.849426068355</v>
          </cell>
        </row>
        <row r="194">
          <cell r="I194">
            <v>12116.328628513556</v>
          </cell>
        </row>
        <row r="195">
          <cell r="I195">
            <v>9091.786310161202</v>
          </cell>
        </row>
        <row r="196">
          <cell r="I196">
            <v>6064.2194494904961</v>
          </cell>
        </row>
        <row r="197">
          <cell r="I197">
            <v>3033.6250219591193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07">
          <cell r="I207">
            <v>0</v>
          </cell>
        </row>
        <row r="208">
          <cell r="I208">
            <v>0</v>
          </cell>
        </row>
        <row r="209">
          <cell r="I209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0</v>
          </cell>
        </row>
        <row r="219">
          <cell r="I219">
            <v>0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0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0</v>
          </cell>
        </row>
        <row r="237">
          <cell r="I237">
            <v>0</v>
          </cell>
        </row>
        <row r="238">
          <cell r="I238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0</v>
          </cell>
        </row>
        <row r="243">
          <cell r="I243">
            <v>0</v>
          </cell>
        </row>
        <row r="244">
          <cell r="I244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1">
          <cell r="I271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0</v>
          </cell>
        </row>
        <row r="278">
          <cell r="I278">
            <v>0</v>
          </cell>
        </row>
        <row r="279">
          <cell r="I279">
            <v>0</v>
          </cell>
        </row>
        <row r="280">
          <cell r="I280">
            <v>0</v>
          </cell>
        </row>
        <row r="281">
          <cell r="I281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39">
          <cell r="I339">
            <v>0</v>
          </cell>
        </row>
        <row r="340">
          <cell r="I340">
            <v>0</v>
          </cell>
        </row>
        <row r="341">
          <cell r="I341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4">
          <cell r="I374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78">
          <cell r="I37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contact@business-plan-excel.fr" TargetMode="External"/><Relationship Id="rId1" Type="http://schemas.openxmlformats.org/officeDocument/2006/relationships/hyperlink" Target="https://www.business-plan-excel.fr/produit/mot-de-passe-tableau-rentabilite-chanti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9253-02C2-4426-B1AA-CC626F8ED7FF}">
  <sheetPr>
    <pageSetUpPr fitToPage="1"/>
  </sheetPr>
  <dimension ref="A1:T22"/>
  <sheetViews>
    <sheetView showGridLines="0" tabSelected="1" zoomScale="110" zoomScaleNormal="110" workbookViewId="0">
      <selection activeCell="C4" sqref="C4:F4"/>
    </sheetView>
  </sheetViews>
  <sheetFormatPr baseColWidth="10" defaultColWidth="11.375" defaultRowHeight="14.55" x14ac:dyDescent="0.25"/>
  <cols>
    <col min="1" max="1" width="4.125" style="32" customWidth="1"/>
    <col min="2" max="2" width="27" style="32" customWidth="1"/>
    <col min="3" max="3" width="27.625" style="32" customWidth="1"/>
    <col min="4" max="13" width="12.25" style="34" customWidth="1"/>
    <col min="14" max="16" width="12.25" style="32" customWidth="1"/>
    <col min="17" max="17" width="19.25" style="32" customWidth="1"/>
    <col min="18" max="19" width="14.125" style="32" customWidth="1"/>
    <col min="20" max="20" width="40.625" style="32" customWidth="1"/>
    <col min="21" max="16384" width="11.375" style="32"/>
  </cols>
  <sheetData>
    <row r="1" spans="1:20" ht="29.1" x14ac:dyDescent="0.5">
      <c r="B1" s="33" t="s">
        <v>49</v>
      </c>
      <c r="C1" s="33"/>
    </row>
    <row r="2" spans="1:20" ht="18" x14ac:dyDescent="0.3">
      <c r="B2" s="35" t="s">
        <v>11</v>
      </c>
      <c r="H2" s="36" t="s">
        <v>10</v>
      </c>
      <c r="O2" s="36"/>
      <c r="P2" s="36"/>
      <c r="R2" s="36" t="s">
        <v>10</v>
      </c>
      <c r="S2" s="36"/>
    </row>
    <row r="3" spans="1:20" ht="18" x14ac:dyDescent="0.3">
      <c r="B3" s="35"/>
      <c r="C3" s="35"/>
    </row>
    <row r="4" spans="1:20" ht="20.100000000000001" customHeight="1" x14ac:dyDescent="0.25">
      <c r="B4" s="37" t="s">
        <v>12</v>
      </c>
      <c r="C4" s="21" t="s">
        <v>14</v>
      </c>
      <c r="D4" s="21"/>
      <c r="E4" s="21"/>
      <c r="F4" s="21"/>
      <c r="G4" s="38"/>
    </row>
    <row r="5" spans="1:20" ht="20.100000000000001" customHeight="1" x14ac:dyDescent="0.25">
      <c r="B5" s="37" t="s">
        <v>35</v>
      </c>
      <c r="C5" s="21" t="s">
        <v>36</v>
      </c>
      <c r="D5" s="21"/>
      <c r="E5" s="21"/>
      <c r="F5" s="21"/>
      <c r="G5" s="38"/>
    </row>
    <row r="6" spans="1:20" ht="20.100000000000001" customHeight="1" x14ac:dyDescent="0.25">
      <c r="B6" s="37" t="s">
        <v>16</v>
      </c>
      <c r="C6" s="24">
        <v>36</v>
      </c>
      <c r="D6" s="76"/>
      <c r="E6" s="76"/>
      <c r="F6" s="76"/>
    </row>
    <row r="7" spans="1:20" ht="15.95" customHeight="1" x14ac:dyDescent="0.3">
      <c r="C7" s="35"/>
    </row>
    <row r="8" spans="1:20" ht="15.95" customHeight="1" x14ac:dyDescent="0.3">
      <c r="B8" s="39"/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41"/>
      <c r="P8" s="41"/>
      <c r="Q8" s="41"/>
      <c r="R8" s="41"/>
      <c r="S8" s="41"/>
    </row>
    <row r="9" spans="1:20" s="42" customFormat="1" ht="36" customHeight="1" x14ac:dyDescent="0.25">
      <c r="B9" s="43" t="s">
        <v>15</v>
      </c>
      <c r="C9" s="44" t="s">
        <v>6</v>
      </c>
      <c r="D9" s="45" t="s">
        <v>29</v>
      </c>
      <c r="E9" s="46"/>
      <c r="F9" s="45" t="s">
        <v>42</v>
      </c>
      <c r="G9" s="46"/>
      <c r="H9" s="45" t="s">
        <v>30</v>
      </c>
      <c r="I9" s="46"/>
      <c r="J9" s="45" t="s">
        <v>44</v>
      </c>
      <c r="K9" s="46"/>
      <c r="L9" s="45" t="s">
        <v>31</v>
      </c>
      <c r="M9" s="46"/>
      <c r="N9" s="47" t="s">
        <v>32</v>
      </c>
      <c r="O9" s="48"/>
      <c r="P9" s="49" t="s">
        <v>39</v>
      </c>
      <c r="Q9" s="49" t="s">
        <v>45</v>
      </c>
      <c r="R9" s="47" t="s">
        <v>37</v>
      </c>
      <c r="S9" s="48"/>
      <c r="T9" s="44" t="s">
        <v>38</v>
      </c>
    </row>
    <row r="10" spans="1:20" s="42" customFormat="1" ht="16.649999999999999" customHeight="1" x14ac:dyDescent="0.25">
      <c r="B10" s="50"/>
      <c r="C10" s="51"/>
      <c r="D10" s="52" t="s">
        <v>33</v>
      </c>
      <c r="E10" s="53" t="s">
        <v>34</v>
      </c>
      <c r="F10" s="52" t="s">
        <v>33</v>
      </c>
      <c r="G10" s="53" t="s">
        <v>34</v>
      </c>
      <c r="H10" s="52" t="s">
        <v>33</v>
      </c>
      <c r="I10" s="53" t="s">
        <v>34</v>
      </c>
      <c r="J10" s="52" t="s">
        <v>33</v>
      </c>
      <c r="K10" s="53" t="s">
        <v>34</v>
      </c>
      <c r="L10" s="52" t="s">
        <v>33</v>
      </c>
      <c r="M10" s="53" t="s">
        <v>34</v>
      </c>
      <c r="N10" s="52" t="s">
        <v>33</v>
      </c>
      <c r="O10" s="53" t="s">
        <v>34</v>
      </c>
      <c r="P10" s="54"/>
      <c r="Q10" s="54"/>
      <c r="R10" s="52" t="s">
        <v>33</v>
      </c>
      <c r="S10" s="53" t="s">
        <v>48</v>
      </c>
      <c r="T10" s="51"/>
    </row>
    <row r="11" spans="1:20" s="63" customFormat="1" ht="29.8" customHeight="1" x14ac:dyDescent="0.25">
      <c r="A11" s="55" t="s">
        <v>18</v>
      </c>
      <c r="B11" s="22" t="s">
        <v>17</v>
      </c>
      <c r="C11" s="23" t="s">
        <v>28</v>
      </c>
      <c r="D11" s="25">
        <v>2000</v>
      </c>
      <c r="E11" s="30">
        <v>2145</v>
      </c>
      <c r="F11" s="25">
        <v>500</v>
      </c>
      <c r="G11" s="30">
        <v>325</v>
      </c>
      <c r="H11" s="28">
        <v>150</v>
      </c>
      <c r="I11" s="27">
        <v>189</v>
      </c>
      <c r="J11" s="26">
        <v>24</v>
      </c>
      <c r="K11" s="31">
        <v>22</v>
      </c>
      <c r="L11" s="56">
        <f>IF(J11*$C$6=0,"",J11*$C$6)</f>
        <v>864</v>
      </c>
      <c r="M11" s="57">
        <f>IF(K11*$C$6=0,"",K11*$C$6)</f>
        <v>792</v>
      </c>
      <c r="N11" s="58">
        <f>IF(SUM(D11,F11,H11,L11)=0,"",SUM(D11,F11,H11,L11))</f>
        <v>3514</v>
      </c>
      <c r="O11" s="59">
        <f>IF(SUM(E11,G11,I11,M11)=0,"",SUM(E11,G11,I11,M11))</f>
        <v>3451</v>
      </c>
      <c r="P11" s="60">
        <f>IF(ISERROR(O11-N11),0,IF(O11-N11=0,"",O11-N11))</f>
        <v>-63</v>
      </c>
      <c r="Q11" s="29">
        <v>7000</v>
      </c>
      <c r="R11" s="61">
        <f>IF(ISERROR(Q11-N11),"",Q11-N11)</f>
        <v>3486</v>
      </c>
      <c r="S11" s="62">
        <f>IF(ISERROR(Q11-O11),"",Q11-O11)</f>
        <v>3549</v>
      </c>
      <c r="T11" s="23"/>
    </row>
    <row r="12" spans="1:20" s="63" customFormat="1" ht="29.8" customHeight="1" x14ac:dyDescent="0.25">
      <c r="A12" s="55" t="s">
        <v>19</v>
      </c>
      <c r="B12" s="22" t="s">
        <v>41</v>
      </c>
      <c r="C12" s="23" t="s">
        <v>43</v>
      </c>
      <c r="D12" s="25">
        <v>2500</v>
      </c>
      <c r="E12" s="30">
        <v>800</v>
      </c>
      <c r="F12" s="25">
        <v>450</v>
      </c>
      <c r="G12" s="30">
        <v>513</v>
      </c>
      <c r="H12" s="28">
        <v>0</v>
      </c>
      <c r="I12" s="27">
        <v>355</v>
      </c>
      <c r="J12" s="26">
        <v>65</v>
      </c>
      <c r="K12" s="31">
        <v>117</v>
      </c>
      <c r="L12" s="56">
        <f t="shared" ref="L12:L20" si="0">IF(J12*$C$6=0,"",J12*$C$6)</f>
        <v>2340</v>
      </c>
      <c r="M12" s="57">
        <f t="shared" ref="M12:M20" si="1">IF(K12*$C$6=0,"",K12*$C$6)</f>
        <v>4212</v>
      </c>
      <c r="N12" s="58">
        <f t="shared" ref="N12:N20" si="2">IF(SUM(D12,F12,H12,L12)=0,"",SUM(D12,F12,H12,L12))</f>
        <v>5290</v>
      </c>
      <c r="O12" s="59">
        <f t="shared" ref="O12:O20" si="3">IF(SUM(E12,G12,I12,M12)=0,"",SUM(E12,G12,I12,M12))</f>
        <v>5880</v>
      </c>
      <c r="P12" s="60">
        <f t="shared" ref="P12:P20" si="4">IF(ISERROR(O12-N12),0,IF(O12-N12=0,"",O12-N12))</f>
        <v>590</v>
      </c>
      <c r="Q12" s="29">
        <v>9900</v>
      </c>
      <c r="R12" s="61">
        <f t="shared" ref="R12:R20" si="5">IF(ISERROR(Q12-N12),"",Q12-N12)</f>
        <v>4610</v>
      </c>
      <c r="S12" s="62">
        <f t="shared" ref="S12:S20" si="6">IF(ISERROR(Q12-O12),"",Q12-O12)</f>
        <v>4020</v>
      </c>
      <c r="T12" s="23"/>
    </row>
    <row r="13" spans="1:20" s="63" customFormat="1" ht="29.8" customHeight="1" x14ac:dyDescent="0.25">
      <c r="A13" s="55" t="s">
        <v>20</v>
      </c>
      <c r="B13" s="22" t="s">
        <v>50</v>
      </c>
      <c r="C13" s="23"/>
      <c r="D13" s="25"/>
      <c r="E13" s="30"/>
      <c r="F13" s="25"/>
      <c r="G13" s="30"/>
      <c r="H13" s="28"/>
      <c r="I13" s="27"/>
      <c r="J13" s="26">
        <v>4</v>
      </c>
      <c r="K13" s="31">
        <v>4.5</v>
      </c>
      <c r="L13" s="56">
        <f t="shared" si="0"/>
        <v>144</v>
      </c>
      <c r="M13" s="57">
        <f t="shared" si="1"/>
        <v>162</v>
      </c>
      <c r="N13" s="58">
        <f t="shared" si="2"/>
        <v>144</v>
      </c>
      <c r="O13" s="59">
        <f t="shared" si="3"/>
        <v>162</v>
      </c>
      <c r="P13" s="60">
        <f t="shared" si="4"/>
        <v>18</v>
      </c>
      <c r="Q13" s="29">
        <v>0</v>
      </c>
      <c r="R13" s="61">
        <f t="shared" si="5"/>
        <v>-144</v>
      </c>
      <c r="S13" s="62">
        <f t="shared" si="6"/>
        <v>-162</v>
      </c>
      <c r="T13" s="23"/>
    </row>
    <row r="14" spans="1:20" s="63" customFormat="1" ht="29.8" customHeight="1" x14ac:dyDescent="0.25">
      <c r="A14" s="55" t="s">
        <v>21</v>
      </c>
      <c r="B14" s="22"/>
      <c r="C14" s="23"/>
      <c r="D14" s="25"/>
      <c r="E14" s="30"/>
      <c r="F14" s="25"/>
      <c r="G14" s="30"/>
      <c r="H14" s="28"/>
      <c r="I14" s="27"/>
      <c r="J14" s="26"/>
      <c r="K14" s="31"/>
      <c r="L14" s="56" t="str">
        <f t="shared" si="0"/>
        <v/>
      </c>
      <c r="M14" s="57" t="str">
        <f t="shared" si="1"/>
        <v/>
      </c>
      <c r="N14" s="58" t="str">
        <f t="shared" si="2"/>
        <v/>
      </c>
      <c r="O14" s="59" t="str">
        <f t="shared" si="3"/>
        <v/>
      </c>
      <c r="P14" s="60">
        <f t="shared" si="4"/>
        <v>0</v>
      </c>
      <c r="Q14" s="29"/>
      <c r="R14" s="61" t="str">
        <f t="shared" si="5"/>
        <v/>
      </c>
      <c r="S14" s="62" t="str">
        <f t="shared" si="6"/>
        <v/>
      </c>
      <c r="T14" s="23"/>
    </row>
    <row r="15" spans="1:20" s="63" customFormat="1" ht="29.8" customHeight="1" x14ac:dyDescent="0.25">
      <c r="A15" s="55" t="s">
        <v>22</v>
      </c>
      <c r="B15" s="22"/>
      <c r="C15" s="23"/>
      <c r="D15" s="25"/>
      <c r="E15" s="30"/>
      <c r="F15" s="25"/>
      <c r="G15" s="30"/>
      <c r="H15" s="28"/>
      <c r="I15" s="27"/>
      <c r="J15" s="26"/>
      <c r="K15" s="31"/>
      <c r="L15" s="56" t="str">
        <f t="shared" si="0"/>
        <v/>
      </c>
      <c r="M15" s="57" t="str">
        <f t="shared" si="1"/>
        <v/>
      </c>
      <c r="N15" s="58" t="str">
        <f t="shared" si="2"/>
        <v/>
      </c>
      <c r="O15" s="59" t="str">
        <f t="shared" si="3"/>
        <v/>
      </c>
      <c r="P15" s="60">
        <f t="shared" si="4"/>
        <v>0</v>
      </c>
      <c r="Q15" s="29"/>
      <c r="R15" s="61" t="str">
        <f t="shared" si="5"/>
        <v/>
      </c>
      <c r="S15" s="62" t="str">
        <f t="shared" si="6"/>
        <v/>
      </c>
      <c r="T15" s="23"/>
    </row>
    <row r="16" spans="1:20" s="63" customFormat="1" ht="29.8" customHeight="1" x14ac:dyDescent="0.25">
      <c r="A16" s="55" t="s">
        <v>23</v>
      </c>
      <c r="B16" s="22"/>
      <c r="C16" s="23"/>
      <c r="D16" s="25"/>
      <c r="E16" s="30"/>
      <c r="F16" s="25"/>
      <c r="G16" s="30"/>
      <c r="H16" s="28"/>
      <c r="I16" s="27"/>
      <c r="J16" s="26"/>
      <c r="K16" s="31"/>
      <c r="L16" s="56" t="str">
        <f t="shared" si="0"/>
        <v/>
      </c>
      <c r="M16" s="57" t="str">
        <f t="shared" si="1"/>
        <v/>
      </c>
      <c r="N16" s="58" t="str">
        <f t="shared" si="2"/>
        <v/>
      </c>
      <c r="O16" s="59" t="str">
        <f t="shared" si="3"/>
        <v/>
      </c>
      <c r="P16" s="60">
        <f t="shared" si="4"/>
        <v>0</v>
      </c>
      <c r="Q16" s="29"/>
      <c r="R16" s="61" t="str">
        <f t="shared" si="5"/>
        <v/>
      </c>
      <c r="S16" s="62" t="str">
        <f t="shared" si="6"/>
        <v/>
      </c>
      <c r="T16" s="23"/>
    </row>
    <row r="17" spans="1:20" s="63" customFormat="1" ht="29.8" customHeight="1" x14ac:dyDescent="0.25">
      <c r="A17" s="55" t="s">
        <v>24</v>
      </c>
      <c r="B17" s="22"/>
      <c r="C17" s="23"/>
      <c r="D17" s="25"/>
      <c r="E17" s="30"/>
      <c r="F17" s="25"/>
      <c r="G17" s="30"/>
      <c r="H17" s="28"/>
      <c r="I17" s="27"/>
      <c r="J17" s="26"/>
      <c r="K17" s="31"/>
      <c r="L17" s="56" t="str">
        <f t="shared" si="0"/>
        <v/>
      </c>
      <c r="M17" s="57" t="str">
        <f t="shared" si="1"/>
        <v/>
      </c>
      <c r="N17" s="58" t="str">
        <f t="shared" si="2"/>
        <v/>
      </c>
      <c r="O17" s="59" t="str">
        <f t="shared" si="3"/>
        <v/>
      </c>
      <c r="P17" s="60">
        <f t="shared" si="4"/>
        <v>0</v>
      </c>
      <c r="Q17" s="29"/>
      <c r="R17" s="61" t="str">
        <f t="shared" si="5"/>
        <v/>
      </c>
      <c r="S17" s="62" t="str">
        <f t="shared" si="6"/>
        <v/>
      </c>
      <c r="T17" s="23"/>
    </row>
    <row r="18" spans="1:20" s="63" customFormat="1" ht="29.8" customHeight="1" x14ac:dyDescent="0.25">
      <c r="A18" s="55" t="s">
        <v>25</v>
      </c>
      <c r="B18" s="22"/>
      <c r="C18" s="23"/>
      <c r="D18" s="25"/>
      <c r="E18" s="30"/>
      <c r="F18" s="25"/>
      <c r="G18" s="30"/>
      <c r="H18" s="28"/>
      <c r="I18" s="27"/>
      <c r="J18" s="26"/>
      <c r="K18" s="31"/>
      <c r="L18" s="56" t="str">
        <f t="shared" si="0"/>
        <v/>
      </c>
      <c r="M18" s="57" t="str">
        <f t="shared" si="1"/>
        <v/>
      </c>
      <c r="N18" s="58" t="str">
        <f t="shared" si="2"/>
        <v/>
      </c>
      <c r="O18" s="59" t="str">
        <f t="shared" si="3"/>
        <v/>
      </c>
      <c r="P18" s="60">
        <f t="shared" si="4"/>
        <v>0</v>
      </c>
      <c r="Q18" s="29"/>
      <c r="R18" s="61" t="str">
        <f t="shared" si="5"/>
        <v/>
      </c>
      <c r="S18" s="62" t="str">
        <f t="shared" si="6"/>
        <v/>
      </c>
      <c r="T18" s="23"/>
    </row>
    <row r="19" spans="1:20" s="63" customFormat="1" ht="29.8" customHeight="1" x14ac:dyDescent="0.25">
      <c r="A19" s="55" t="s">
        <v>26</v>
      </c>
      <c r="B19" s="22"/>
      <c r="C19" s="23"/>
      <c r="D19" s="25"/>
      <c r="E19" s="30"/>
      <c r="F19" s="25"/>
      <c r="G19" s="30"/>
      <c r="H19" s="28"/>
      <c r="I19" s="27"/>
      <c r="J19" s="26"/>
      <c r="K19" s="31"/>
      <c r="L19" s="56" t="str">
        <f t="shared" si="0"/>
        <v/>
      </c>
      <c r="M19" s="57" t="str">
        <f t="shared" si="1"/>
        <v/>
      </c>
      <c r="N19" s="58" t="str">
        <f t="shared" si="2"/>
        <v/>
      </c>
      <c r="O19" s="59" t="str">
        <f t="shared" si="3"/>
        <v/>
      </c>
      <c r="P19" s="60">
        <f t="shared" si="4"/>
        <v>0</v>
      </c>
      <c r="Q19" s="29"/>
      <c r="R19" s="61" t="str">
        <f t="shared" si="5"/>
        <v/>
      </c>
      <c r="S19" s="62" t="str">
        <f t="shared" si="6"/>
        <v/>
      </c>
      <c r="T19" s="23"/>
    </row>
    <row r="20" spans="1:20" s="63" customFormat="1" ht="29.8" customHeight="1" thickBot="1" x14ac:dyDescent="0.3">
      <c r="A20" s="55" t="s">
        <v>27</v>
      </c>
      <c r="B20" s="22"/>
      <c r="C20" s="23"/>
      <c r="D20" s="25"/>
      <c r="E20" s="30"/>
      <c r="F20" s="25"/>
      <c r="G20" s="30"/>
      <c r="H20" s="28"/>
      <c r="I20" s="27"/>
      <c r="J20" s="26"/>
      <c r="K20" s="31"/>
      <c r="L20" s="56" t="str">
        <f t="shared" si="0"/>
        <v/>
      </c>
      <c r="M20" s="57" t="str">
        <f t="shared" si="1"/>
        <v/>
      </c>
      <c r="N20" s="58" t="str">
        <f t="shared" si="2"/>
        <v/>
      </c>
      <c r="O20" s="59" t="str">
        <f t="shared" si="3"/>
        <v/>
      </c>
      <c r="P20" s="60">
        <f t="shared" si="4"/>
        <v>0</v>
      </c>
      <c r="Q20" s="29"/>
      <c r="R20" s="61" t="str">
        <f t="shared" si="5"/>
        <v/>
      </c>
      <c r="S20" s="64" t="str">
        <f t="shared" si="6"/>
        <v/>
      </c>
      <c r="T20" s="23"/>
    </row>
    <row r="21" spans="1:20" s="63" customFormat="1" ht="23.55" customHeight="1" thickTop="1" thickBot="1" x14ac:dyDescent="0.3">
      <c r="B21" s="65" t="s">
        <v>0</v>
      </c>
      <c r="C21" s="66"/>
      <c r="D21" s="67">
        <f>SUM(D11:D20)</f>
        <v>4500</v>
      </c>
      <c r="E21" s="68">
        <f t="shared" ref="E21:S21" si="7">SUM(E11:E20)</f>
        <v>2945</v>
      </c>
      <c r="F21" s="69">
        <f t="shared" si="7"/>
        <v>950</v>
      </c>
      <c r="G21" s="68">
        <f t="shared" si="7"/>
        <v>838</v>
      </c>
      <c r="H21" s="69">
        <f t="shared" si="7"/>
        <v>150</v>
      </c>
      <c r="I21" s="68">
        <f t="shared" si="7"/>
        <v>544</v>
      </c>
      <c r="J21" s="69">
        <f t="shared" si="7"/>
        <v>93</v>
      </c>
      <c r="K21" s="68">
        <f t="shared" si="7"/>
        <v>143.5</v>
      </c>
      <c r="L21" s="69">
        <f t="shared" si="7"/>
        <v>3348</v>
      </c>
      <c r="M21" s="68">
        <f t="shared" si="7"/>
        <v>5166</v>
      </c>
      <c r="N21" s="70">
        <f t="shared" si="7"/>
        <v>8948</v>
      </c>
      <c r="O21" s="71">
        <f t="shared" si="7"/>
        <v>9493</v>
      </c>
      <c r="P21" s="72">
        <f>SUM(P11:P20)</f>
        <v>545</v>
      </c>
      <c r="Q21" s="73">
        <f t="shared" si="7"/>
        <v>16900</v>
      </c>
      <c r="R21" s="74">
        <f t="shared" si="7"/>
        <v>7952</v>
      </c>
      <c r="S21" s="75">
        <f t="shared" si="7"/>
        <v>7407</v>
      </c>
    </row>
    <row r="22" spans="1:20" ht="15.25" thickTop="1" x14ac:dyDescent="0.25"/>
  </sheetData>
  <sheetProtection algorithmName="SHA-512" hashValue="+p9MaZ3RqSrNbHFqa+fvp++JUa1bTkDdhazWRfH9uF0BOCBiKIZkqNJV4hheWLUKf//3sm/bbsKItE50dqvsrA==" saltValue="WrP7/MpCJTzb8RQOkvsekQ==" spinCount="100000" sheet="1" objects="1" scenarios="1" selectLockedCells="1"/>
  <mergeCells count="11">
    <mergeCell ref="N9:O9"/>
    <mergeCell ref="C5:F5"/>
    <mergeCell ref="R9:S9"/>
    <mergeCell ref="P9:P10"/>
    <mergeCell ref="Q9:Q10"/>
    <mergeCell ref="C4:F4"/>
    <mergeCell ref="D9:E9"/>
    <mergeCell ref="F9:G9"/>
    <mergeCell ref="H9:I9"/>
    <mergeCell ref="L9:M9"/>
    <mergeCell ref="J9:K9"/>
  </mergeCells>
  <phoneticPr fontId="24" type="noConversion"/>
  <conditionalFormatting sqref="P11:P20">
    <cfRule type="cellIs" dxfId="3" priority="1" operator="equal">
      <formula>0</formula>
    </cfRule>
    <cfRule type="cellIs" dxfId="2" priority="2" operator="lessThan">
      <formula>0</formula>
    </cfRule>
    <cfRule type="cellIs" dxfId="1" priority="3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8F26-3402-426D-B36F-B0D9DBFE4154}">
  <sheetPr>
    <pageSetUpPr fitToPage="1"/>
  </sheetPr>
  <dimension ref="A1:D20"/>
  <sheetViews>
    <sheetView showGridLines="0" zoomScale="110" zoomScaleNormal="110" workbookViewId="0">
      <selection activeCell="A6" sqref="A6"/>
    </sheetView>
  </sheetViews>
  <sheetFormatPr baseColWidth="10" defaultRowHeight="14.55" x14ac:dyDescent="0.25"/>
  <cols>
    <col min="1" max="1" width="32.75" bestFit="1" customWidth="1"/>
    <col min="2" max="2" width="20" bestFit="1" customWidth="1"/>
    <col min="3" max="3" width="21.125" bestFit="1" customWidth="1"/>
    <col min="4" max="4" width="17.75" customWidth="1"/>
  </cols>
  <sheetData>
    <row r="1" spans="1:4" ht="29.1" x14ac:dyDescent="0.5">
      <c r="A1" s="9" t="s">
        <v>13</v>
      </c>
    </row>
    <row r="3" spans="1:4" ht="15.75" x14ac:dyDescent="0.25">
      <c r="A3" s="18" t="s">
        <v>7</v>
      </c>
    </row>
    <row r="5" spans="1:4" ht="29.1" x14ac:dyDescent="0.25">
      <c r="A5" s="11" t="s">
        <v>15</v>
      </c>
      <c r="B5" s="10" t="s">
        <v>46</v>
      </c>
      <c r="C5" s="10" t="s">
        <v>40</v>
      </c>
      <c r="D5" s="12" t="s">
        <v>47</v>
      </c>
    </row>
    <row r="6" spans="1:4" x14ac:dyDescent="0.25">
      <c r="A6" s="13" t="str">
        <f>Chiffrage!B11</f>
        <v>Dalle rez-de-chaussée</v>
      </c>
      <c r="B6" s="78">
        <f>Chiffrage!O11</f>
        <v>3451</v>
      </c>
      <c r="C6" s="77">
        <f>Chiffrage!Q11</f>
        <v>7000</v>
      </c>
      <c r="D6" s="16">
        <f>Chiffrage!S11</f>
        <v>3549</v>
      </c>
    </row>
    <row r="7" spans="1:4" x14ac:dyDescent="0.25">
      <c r="A7" s="13" t="str">
        <f>Chiffrage!B12</f>
        <v>Murs jardin</v>
      </c>
      <c r="B7" s="78">
        <f>Chiffrage!O12</f>
        <v>5880</v>
      </c>
      <c r="C7" s="77">
        <f>Chiffrage!Q12</f>
        <v>9900</v>
      </c>
      <c r="D7" s="16">
        <f>Chiffrage!S12</f>
        <v>4020</v>
      </c>
    </row>
    <row r="8" spans="1:4" x14ac:dyDescent="0.25">
      <c r="A8" s="13" t="str">
        <f>Chiffrage!B13</f>
        <v>Nettoyage et évacuation des déchets</v>
      </c>
      <c r="B8" s="78">
        <f>Chiffrage!O13</f>
        <v>162</v>
      </c>
      <c r="C8" s="77">
        <f>Chiffrage!Q13</f>
        <v>0</v>
      </c>
      <c r="D8" s="16">
        <f>Chiffrage!S13</f>
        <v>-162</v>
      </c>
    </row>
    <row r="9" spans="1:4" x14ac:dyDescent="0.25">
      <c r="A9" s="13">
        <f>Chiffrage!B14</f>
        <v>0</v>
      </c>
      <c r="B9" s="78" t="str">
        <f>Chiffrage!O14</f>
        <v/>
      </c>
      <c r="C9" s="77">
        <f>Chiffrage!Q14</f>
        <v>0</v>
      </c>
      <c r="D9" s="16" t="str">
        <f>Chiffrage!S14</f>
        <v/>
      </c>
    </row>
    <row r="10" spans="1:4" x14ac:dyDescent="0.25">
      <c r="A10" s="13">
        <f>Chiffrage!B15</f>
        <v>0</v>
      </c>
      <c r="B10" s="78" t="str">
        <f>Chiffrage!O15</f>
        <v/>
      </c>
      <c r="C10" s="77">
        <f>Chiffrage!Q15</f>
        <v>0</v>
      </c>
      <c r="D10" s="16" t="str">
        <f>Chiffrage!S15</f>
        <v/>
      </c>
    </row>
    <row r="11" spans="1:4" x14ac:dyDescent="0.25">
      <c r="A11" s="13">
        <f>Chiffrage!B16</f>
        <v>0</v>
      </c>
      <c r="B11" s="78" t="str">
        <f>Chiffrage!O16</f>
        <v/>
      </c>
      <c r="C11" s="77">
        <f>Chiffrage!Q16</f>
        <v>0</v>
      </c>
      <c r="D11" s="16" t="str">
        <f>Chiffrage!S16</f>
        <v/>
      </c>
    </row>
    <row r="12" spans="1:4" x14ac:dyDescent="0.25">
      <c r="A12" s="13">
        <f>Chiffrage!B17</f>
        <v>0</v>
      </c>
      <c r="B12" s="78" t="str">
        <f>Chiffrage!O17</f>
        <v/>
      </c>
      <c r="C12" s="77">
        <f>Chiffrage!Q17</f>
        <v>0</v>
      </c>
      <c r="D12" s="16" t="str">
        <f>Chiffrage!S17</f>
        <v/>
      </c>
    </row>
    <row r="13" spans="1:4" x14ac:dyDescent="0.25">
      <c r="A13" s="13">
        <f>Chiffrage!B18</f>
        <v>0</v>
      </c>
      <c r="B13" s="78" t="str">
        <f>Chiffrage!O18</f>
        <v/>
      </c>
      <c r="C13" s="77">
        <f>Chiffrage!Q18</f>
        <v>0</v>
      </c>
      <c r="D13" s="16" t="str">
        <f>Chiffrage!S18</f>
        <v/>
      </c>
    </row>
    <row r="14" spans="1:4" x14ac:dyDescent="0.25">
      <c r="A14" s="13">
        <f>Chiffrage!B19</f>
        <v>0</v>
      </c>
      <c r="B14" s="78" t="str">
        <f>Chiffrage!O19</f>
        <v/>
      </c>
      <c r="C14" s="77">
        <f>Chiffrage!Q19</f>
        <v>0</v>
      </c>
      <c r="D14" s="16" t="str">
        <f>Chiffrage!S19</f>
        <v/>
      </c>
    </row>
    <row r="15" spans="1:4" x14ac:dyDescent="0.25">
      <c r="A15" s="13">
        <f>Chiffrage!B20</f>
        <v>0</v>
      </c>
      <c r="B15" s="78" t="str">
        <f>Chiffrage!O20</f>
        <v/>
      </c>
      <c r="C15" s="77">
        <f>Chiffrage!Q20</f>
        <v>0</v>
      </c>
      <c r="D15" s="16" t="str">
        <f>Chiffrage!S20</f>
        <v/>
      </c>
    </row>
    <row r="16" spans="1:4" ht="15.1" x14ac:dyDescent="0.25">
      <c r="A16" s="14" t="s">
        <v>0</v>
      </c>
      <c r="B16" s="15">
        <f>SUM(B6:B15)</f>
        <v>9493</v>
      </c>
      <c r="C16" s="15">
        <f>SUM(C6:C15)</f>
        <v>16900</v>
      </c>
      <c r="D16" s="17">
        <f>SUM(D6:D15)</f>
        <v>7407</v>
      </c>
    </row>
    <row r="18" spans="1:1" ht="15.95" x14ac:dyDescent="0.3">
      <c r="A18" s="19" t="s">
        <v>10</v>
      </c>
    </row>
    <row r="20" spans="1:1" ht="15.95" x14ac:dyDescent="0.3">
      <c r="A20" s="19"/>
    </row>
  </sheetData>
  <sheetProtection algorithmName="SHA-512" hashValue="Bl/rL31bdLeKkDinsNmadUnQIKbfVaADTgguieoYKJe94xPOClO1qMy8U1O+NWfngZznv+O10WQB/tNdGfQeIA==" saltValue="GeqO4ykfT68V84y5eY065Q==" spinCount="100000" sheet="1" objects="1" scenarios="1"/>
  <conditionalFormatting sqref="A6:D15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423A-ACE8-47F8-A22C-9325F9C5A007}">
  <dimension ref="A7:I25"/>
  <sheetViews>
    <sheetView showGridLines="0" zoomScale="110" zoomScaleNormal="110" workbookViewId="0">
      <selection activeCell="A27" sqref="A27"/>
    </sheetView>
  </sheetViews>
  <sheetFormatPr baseColWidth="10" defaultRowHeight="14.55" x14ac:dyDescent="0.25"/>
  <cols>
    <col min="8" max="8" width="42.875" customWidth="1"/>
  </cols>
  <sheetData>
    <row r="7" spans="1:9" ht="20.95" x14ac:dyDescent="0.35">
      <c r="A7" s="1" t="s">
        <v>8</v>
      </c>
    </row>
    <row r="8" spans="1:9" ht="18.7" x14ac:dyDescent="0.3">
      <c r="A8" s="2"/>
    </row>
    <row r="9" spans="1:9" ht="18.7" x14ac:dyDescent="0.3">
      <c r="B9" s="3" t="s">
        <v>1</v>
      </c>
    </row>
    <row r="10" spans="1:9" ht="15.95" x14ac:dyDescent="0.3">
      <c r="B10" s="4"/>
      <c r="C10" s="20" t="s">
        <v>51</v>
      </c>
      <c r="D10" s="20"/>
      <c r="E10" s="20"/>
      <c r="F10" s="20"/>
      <c r="G10" s="20"/>
      <c r="H10" s="20"/>
      <c r="I10" s="5" t="s">
        <v>2</v>
      </c>
    </row>
    <row r="13" spans="1:9" ht="15.95" x14ac:dyDescent="0.3">
      <c r="C13" s="19" t="s">
        <v>9</v>
      </c>
    </row>
    <row r="23" spans="1:1" x14ac:dyDescent="0.25">
      <c r="A23" s="6" t="s">
        <v>3</v>
      </c>
    </row>
    <row r="24" spans="1:1" ht="15.1" x14ac:dyDescent="0.25">
      <c r="A24" s="7" t="s">
        <v>4</v>
      </c>
    </row>
    <row r="25" spans="1:1" x14ac:dyDescent="0.25">
      <c r="A25" s="8" t="s">
        <v>5</v>
      </c>
    </row>
  </sheetData>
  <sheetProtection algorithmName="SHA-512" hashValue="6+zyDwODd4NTeWWJgl0DPb2szz3tKKnD1dFm57GZyLwrgrPA2wWujr2ZibsemPKtu6rVbHXtf0H8oX7KWCs3mg==" saltValue="CAM7tTbh2KSfsE8poJZPFQ==" spinCount="100000" sheet="1" objects="1" scenarios="1"/>
  <mergeCells count="1">
    <mergeCell ref="C10:H10"/>
  </mergeCells>
  <hyperlinks>
    <hyperlink ref="C10" r:id="rId1" xr:uid="{7622F3E7-23CE-4A7D-89F3-1D5D07F6F826}"/>
    <hyperlink ref="A24" r:id="rId2" xr:uid="{E9EF40E8-CEC1-4B1A-AB48-8006FCF8EF76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Chiffrage</vt:lpstr>
      <vt:lpstr>Récapitulatif</vt:lpstr>
      <vt:lpstr>Mot de passe</vt:lpstr>
      <vt:lpstr>Chiffrage!Zone_d_impression</vt:lpstr>
      <vt:lpstr>Récapitulatif!Zone_d_impression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2026-10-29T14:12:13Z</cp:lastPrinted>
  <dcterms:created xsi:type="dcterms:W3CDTF">2021-03-28T17:43:23Z</dcterms:created>
  <dcterms:modified xsi:type="dcterms:W3CDTF">2026-10-29T14:57:27Z</dcterms:modified>
</cp:coreProperties>
</file>